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4г" sheetId="11" r:id="rId1"/>
    <sheet name="Прил.9 Ведомств2023)" sheetId="10" r:id="rId2"/>
  </sheets>
  <definedNames>
    <definedName name="__xlnm._FilterDatabase" localSheetId="1">'Прил.9 Ведомств2023)'!$A$13:$F$345</definedName>
    <definedName name="__xlnm._FilterDatabase" localSheetId="0">'Прил.9 Ведомств2024г'!$A$13:$F$346</definedName>
    <definedName name="__xlnm._FilterDatabase_1" localSheetId="1">'Прил.9 Ведомств2023)'!$A$13:$F$345</definedName>
    <definedName name="__xlnm._FilterDatabase_1" localSheetId="0">'Прил.9 Ведомств2024г'!$A$13:$F$346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Ведомств2023)'!$A$1:$F$345</definedName>
    <definedName name="__xlnm.Print_Area" localSheetId="0">'Прил.9 Ведомств2024г'!$A$1:$F$346</definedName>
    <definedName name="__xlnm.Print_Titles" localSheetId="1">'Прил.9 Ведомств2023)'!$10:$13</definedName>
    <definedName name="__xlnm.Print_Titles" localSheetId="0">'Прил.9 Ведомств2024г'!$10:$13</definedName>
    <definedName name="_xlnm._FilterDatabase" localSheetId="1" hidden="1">'Прил.9 Ведомств2023)'!$A$13:$F$345</definedName>
    <definedName name="_xlnm._FilterDatabase" localSheetId="0" hidden="1">'Прил.9 Ведомств2024г'!$A$13:$F$346</definedName>
    <definedName name="Print_Titles_0" localSheetId="1">'Прил.9 Ведомств2023)'!$10:$13</definedName>
    <definedName name="Print_Titles_0" localSheetId="0">'Прил.9 Ведомств2024г'!$10:$13</definedName>
    <definedName name="Print_Titles_0_0" localSheetId="1">'Прил.9 Ведомств2023)'!$10:$13</definedName>
    <definedName name="Print_Titles_0_0" localSheetId="0">'Прил.9 Ведомств2024г'!$10:$13</definedName>
    <definedName name="_xlnm.Print_Titles" localSheetId="1">'Прил.9 Ведомств2023)'!$10:$13</definedName>
    <definedName name="_xlnm.Print_Titles" localSheetId="0">'Прил.9 Ведомств2024г'!$10:$13</definedName>
  </definedNames>
  <calcPr calcId="125725" iterateDelta="1E-4"/>
</workbook>
</file>

<file path=xl/calcChain.xml><?xml version="1.0" encoding="utf-8"?>
<calcChain xmlns="http://schemas.openxmlformats.org/spreadsheetml/2006/main">
  <c r="F14" i="11"/>
  <c r="F15"/>
  <c r="H111"/>
  <c r="H23"/>
  <c r="G23"/>
  <c r="F23"/>
  <c r="F70"/>
  <c r="F54" s="1"/>
  <c r="F112"/>
  <c r="H199"/>
  <c r="G199"/>
  <c r="F199"/>
  <c r="H341"/>
  <c r="G341"/>
  <c r="H340"/>
  <c r="H339" s="1"/>
  <c r="G339"/>
  <c r="H337"/>
  <c r="H336"/>
  <c r="G336"/>
  <c r="F336"/>
  <c r="F335" s="1"/>
  <c r="F334" s="1"/>
  <c r="F327" s="1"/>
  <c r="F326" s="1"/>
  <c r="G333"/>
  <c r="H333" s="1"/>
  <c r="H332" s="1"/>
  <c r="G332"/>
  <c r="F332"/>
  <c r="H331"/>
  <c r="G331"/>
  <c r="H330"/>
  <c r="H329" s="1"/>
  <c r="H328" s="1"/>
  <c r="H327" s="1"/>
  <c r="H326" s="1"/>
  <c r="G330"/>
  <c r="F330"/>
  <c r="F329" s="1"/>
  <c r="F328" s="1"/>
  <c r="G329"/>
  <c r="G328" s="1"/>
  <c r="G327" s="1"/>
  <c r="G326" s="1"/>
  <c r="H324"/>
  <c r="G324"/>
  <c r="G323" s="1"/>
  <c r="G321" s="1"/>
  <c r="G320" s="1"/>
  <c r="G319" s="1"/>
  <c r="F324"/>
  <c r="F323" s="1"/>
  <c r="F321" s="1"/>
  <c r="F320" s="1"/>
  <c r="F319" s="1"/>
  <c r="H323"/>
  <c r="H321" s="1"/>
  <c r="H320" s="1"/>
  <c r="H319" s="1"/>
  <c r="H317"/>
  <c r="G317"/>
  <c r="F317"/>
  <c r="F315" s="1"/>
  <c r="F314" s="1"/>
  <c r="F313" s="1"/>
  <c r="H316"/>
  <c r="G316"/>
  <c r="F316"/>
  <c r="H315"/>
  <c r="H314" s="1"/>
  <c r="H313" s="1"/>
  <c r="H312" s="1"/>
  <c r="G315"/>
  <c r="G314" s="1"/>
  <c r="G313" s="1"/>
  <c r="H309"/>
  <c r="H308" s="1"/>
  <c r="H307"/>
  <c r="H306" s="1"/>
  <c r="H297"/>
  <c r="G297"/>
  <c r="F297"/>
  <c r="G296"/>
  <c r="G295" s="1"/>
  <c r="G289" s="1"/>
  <c r="G287" s="1"/>
  <c r="G286" s="1"/>
  <c r="G285" s="1"/>
  <c r="F295"/>
  <c r="H293"/>
  <c r="G293"/>
  <c r="F293"/>
  <c r="F286"/>
  <c r="F285" s="1"/>
  <c r="G278"/>
  <c r="G277" s="1"/>
  <c r="F277"/>
  <c r="G276"/>
  <c r="G275" s="1"/>
  <c r="G274" s="1"/>
  <c r="F275"/>
  <c r="F274" s="1"/>
  <c r="G273"/>
  <c r="G272" s="1"/>
  <c r="G271" s="1"/>
  <c r="F272"/>
  <c r="F271"/>
  <c r="G270"/>
  <c r="G269" s="1"/>
  <c r="F269"/>
  <c r="H264"/>
  <c r="H263" s="1"/>
  <c r="G264"/>
  <c r="G263" s="1"/>
  <c r="F263"/>
  <c r="G262"/>
  <c r="H262" s="1"/>
  <c r="H261" s="1"/>
  <c r="G261"/>
  <c r="F261"/>
  <c r="H260"/>
  <c r="G260"/>
  <c r="H259"/>
  <c r="G259"/>
  <c r="F259"/>
  <c r="H243"/>
  <c r="G243"/>
  <c r="G242" s="1"/>
  <c r="G241" s="1"/>
  <c r="G240" s="1"/>
  <c r="F243"/>
  <c r="F242"/>
  <c r="F241" s="1"/>
  <c r="F240" s="1"/>
  <c r="H239"/>
  <c r="H238" s="1"/>
  <c r="H237" s="1"/>
  <c r="H236" s="1"/>
  <c r="G238"/>
  <c r="G237" s="1"/>
  <c r="G236" s="1"/>
  <c r="F238"/>
  <c r="F237" s="1"/>
  <c r="F236" s="1"/>
  <c r="G235"/>
  <c r="H235" s="1"/>
  <c r="H234" s="1"/>
  <c r="F234"/>
  <c r="H233"/>
  <c r="G233"/>
  <c r="H232"/>
  <c r="G232"/>
  <c r="F232"/>
  <c r="G229"/>
  <c r="H229" s="1"/>
  <c r="H228" s="1"/>
  <c r="G228"/>
  <c r="F228"/>
  <c r="H227"/>
  <c r="G227"/>
  <c r="H226"/>
  <c r="H225" s="1"/>
  <c r="H224" s="1"/>
  <c r="G226"/>
  <c r="F226"/>
  <c r="F225" s="1"/>
  <c r="F224" s="1"/>
  <c r="G225"/>
  <c r="G224" s="1"/>
  <c r="G223"/>
  <c r="H223" s="1"/>
  <c r="H222" s="1"/>
  <c r="G222"/>
  <c r="G219" s="1"/>
  <c r="F222"/>
  <c r="H220"/>
  <c r="G220"/>
  <c r="F220"/>
  <c r="F219" s="1"/>
  <c r="F215" s="1"/>
  <c r="H218"/>
  <c r="H217" s="1"/>
  <c r="H216" s="1"/>
  <c r="G218"/>
  <c r="G217" s="1"/>
  <c r="G216" s="1"/>
  <c r="F217"/>
  <c r="H211"/>
  <c r="G211"/>
  <c r="F211"/>
  <c r="H210"/>
  <c r="H209"/>
  <c r="G209"/>
  <c r="G208" s="1"/>
  <c r="F209"/>
  <c r="F208" s="1"/>
  <c r="H203"/>
  <c r="H202" s="1"/>
  <c r="G203"/>
  <c r="G202" s="1"/>
  <c r="F203"/>
  <c r="F202"/>
  <c r="H195"/>
  <c r="G195"/>
  <c r="F195"/>
  <c r="H194"/>
  <c r="H193" s="1"/>
  <c r="H188" s="1"/>
  <c r="H182" s="1"/>
  <c r="G193"/>
  <c r="G188" s="1"/>
  <c r="G182" s="1"/>
  <c r="F193"/>
  <c r="H189"/>
  <c r="F189"/>
  <c r="F188" s="1"/>
  <c r="F182" s="1"/>
  <c r="H180"/>
  <c r="H179" s="1"/>
  <c r="H178" s="1"/>
  <c r="H177" s="1"/>
  <c r="G180"/>
  <c r="G179" s="1"/>
  <c r="G178" s="1"/>
  <c r="G177" s="1"/>
  <c r="F180"/>
  <c r="F179" s="1"/>
  <c r="F178" s="1"/>
  <c r="F177" s="1"/>
  <c r="H176"/>
  <c r="H175" s="1"/>
  <c r="H170" s="1"/>
  <c r="H169" s="1"/>
  <c r="H168" s="1"/>
  <c r="G175"/>
  <c r="F175"/>
  <c r="H173"/>
  <c r="G173"/>
  <c r="F173"/>
  <c r="F170" s="1"/>
  <c r="F169" s="1"/>
  <c r="F168" s="1"/>
  <c r="H171"/>
  <c r="G171"/>
  <c r="G170" s="1"/>
  <c r="G169" s="1"/>
  <c r="F171"/>
  <c r="H165"/>
  <c r="H164" s="1"/>
  <c r="H163" s="1"/>
  <c r="H162" s="1"/>
  <c r="G165"/>
  <c r="G164" s="1"/>
  <c r="G163" s="1"/>
  <c r="G162" s="1"/>
  <c r="F165"/>
  <c r="F164" s="1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H141"/>
  <c r="H140" s="1"/>
  <c r="H139" s="1"/>
  <c r="H138" s="1"/>
  <c r="G141"/>
  <c r="G140" s="1"/>
  <c r="G139" s="1"/>
  <c r="G138" s="1"/>
  <c r="F140"/>
  <c r="F139" s="1"/>
  <c r="F138" s="1"/>
  <c r="G137"/>
  <c r="G136" s="1"/>
  <c r="G135" s="1"/>
  <c r="G134" s="1"/>
  <c r="F136"/>
  <c r="F135"/>
  <c r="F134" s="1"/>
  <c r="H133"/>
  <c r="G133"/>
  <c r="H132"/>
  <c r="H131" s="1"/>
  <c r="H130" s="1"/>
  <c r="G132"/>
  <c r="F132"/>
  <c r="F131" s="1"/>
  <c r="F130" s="1"/>
  <c r="G131"/>
  <c r="G130" s="1"/>
  <c r="H128"/>
  <c r="G128"/>
  <c r="G127" s="1"/>
  <c r="G126" s="1"/>
  <c r="F128"/>
  <c r="H127"/>
  <c r="H126" s="1"/>
  <c r="F127"/>
  <c r="F126" s="1"/>
  <c r="H125"/>
  <c r="G125"/>
  <c r="H124"/>
  <c r="H122"/>
  <c r="G122"/>
  <c r="F122"/>
  <c r="H120"/>
  <c r="G120"/>
  <c r="F120"/>
  <c r="H119"/>
  <c r="H118"/>
  <c r="G118"/>
  <c r="F118"/>
  <c r="F115" s="1"/>
  <c r="F113" s="1"/>
  <c r="H116"/>
  <c r="H113" s="1"/>
  <c r="G116"/>
  <c r="G115" s="1"/>
  <c r="H110"/>
  <c r="H109" s="1"/>
  <c r="H100" s="1"/>
  <c r="H98" s="1"/>
  <c r="H97" s="1"/>
  <c r="G109"/>
  <c r="F109"/>
  <c r="H101"/>
  <c r="G101"/>
  <c r="G100" s="1"/>
  <c r="G98" s="1"/>
  <c r="G97" s="1"/>
  <c r="F101"/>
  <c r="F100" s="1"/>
  <c r="F98" s="1"/>
  <c r="F97" s="1"/>
  <c r="H93"/>
  <c r="G93"/>
  <c r="G92" s="1"/>
  <c r="G91" s="1"/>
  <c r="G90" s="1"/>
  <c r="F93"/>
  <c r="H92"/>
  <c r="H91" s="1"/>
  <c r="H90" s="1"/>
  <c r="F92"/>
  <c r="F91" s="1"/>
  <c r="F90" s="1"/>
  <c r="H88"/>
  <c r="G88"/>
  <c r="G87" s="1"/>
  <c r="G85" s="1"/>
  <c r="G84" s="1"/>
  <c r="G83" s="1"/>
  <c r="F88"/>
  <c r="H87"/>
  <c r="H85" s="1"/>
  <c r="H84" s="1"/>
  <c r="F87"/>
  <c r="F85" s="1"/>
  <c r="H81"/>
  <c r="H80" s="1"/>
  <c r="H79" s="1"/>
  <c r="H78" s="1"/>
  <c r="H77" s="1"/>
  <c r="H76" s="1"/>
  <c r="G81"/>
  <c r="G80" s="1"/>
  <c r="G79" s="1"/>
  <c r="G78" s="1"/>
  <c r="G77" s="1"/>
  <c r="G76" s="1"/>
  <c r="F81"/>
  <c r="F80" s="1"/>
  <c r="F79" s="1"/>
  <c r="F78" s="1"/>
  <c r="F77" s="1"/>
  <c r="F76" s="1"/>
  <c r="H73"/>
  <c r="H72" s="1"/>
  <c r="H71" s="1"/>
  <c r="H70" s="1"/>
  <c r="G73"/>
  <c r="G72" s="1"/>
  <c r="G71" s="1"/>
  <c r="G70" s="1"/>
  <c r="F72"/>
  <c r="F71" s="1"/>
  <c r="H68"/>
  <c r="G68"/>
  <c r="G67" s="1"/>
  <c r="G66" s="1"/>
  <c r="G65" s="1"/>
  <c r="G64" s="1"/>
  <c r="F68"/>
  <c r="H67"/>
  <c r="H66" s="1"/>
  <c r="H65" s="1"/>
  <c r="H64" s="1"/>
  <c r="F67"/>
  <c r="F66" s="1"/>
  <c r="F65" s="1"/>
  <c r="F64" s="1"/>
  <c r="H63"/>
  <c r="G63"/>
  <c r="H62"/>
  <c r="H61" s="1"/>
  <c r="H60" s="1"/>
  <c r="G62"/>
  <c r="F62"/>
  <c r="F61" s="1"/>
  <c r="F60" s="1"/>
  <c r="G61"/>
  <c r="G60" s="1"/>
  <c r="H58"/>
  <c r="H57" s="1"/>
  <c r="H55" s="1"/>
  <c r="G58"/>
  <c r="G57" s="1"/>
  <c r="G55" s="1"/>
  <c r="F58"/>
  <c r="F57"/>
  <c r="F55" s="1"/>
  <c r="H52"/>
  <c r="G52"/>
  <c r="G51" s="1"/>
  <c r="G50" s="1"/>
  <c r="F52"/>
  <c r="F51" s="1"/>
  <c r="F50" s="1"/>
  <c r="H51"/>
  <c r="H50" s="1"/>
  <c r="H49"/>
  <c r="H48" s="1"/>
  <c r="H47" s="1"/>
  <c r="G48"/>
  <c r="G47" s="1"/>
  <c r="F48"/>
  <c r="F47" s="1"/>
  <c r="H45"/>
  <c r="G45"/>
  <c r="F45"/>
  <c r="H43"/>
  <c r="G43"/>
  <c r="G42" s="1"/>
  <c r="G41" s="1"/>
  <c r="G40" s="1"/>
  <c r="G39" s="1"/>
  <c r="F43"/>
  <c r="H42"/>
  <c r="H41" s="1"/>
  <c r="H40" s="1"/>
  <c r="H39" s="1"/>
  <c r="H38"/>
  <c r="H37" s="1"/>
  <c r="H31" s="1"/>
  <c r="H30" s="1"/>
  <c r="G38"/>
  <c r="G37" s="1"/>
  <c r="F37"/>
  <c r="H36"/>
  <c r="H35"/>
  <c r="G35"/>
  <c r="F35"/>
  <c r="H29"/>
  <c r="H28" s="1"/>
  <c r="G28"/>
  <c r="G25" s="1"/>
  <c r="G24" s="1"/>
  <c r="F28"/>
  <c r="H26"/>
  <c r="G26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10"/>
  <c r="G345" s="1"/>
  <c r="F242"/>
  <c r="F208"/>
  <c r="F26"/>
  <c r="F241"/>
  <c r="F240" s="1"/>
  <c r="F199" s="1"/>
  <c r="F335"/>
  <c r="F188"/>
  <c r="F280"/>
  <c r="F289"/>
  <c r="F97"/>
  <c r="H83"/>
  <c r="G83"/>
  <c r="H340"/>
  <c r="G340"/>
  <c r="H339"/>
  <c r="H338" s="1"/>
  <c r="H337"/>
  <c r="H336" s="1"/>
  <c r="G336"/>
  <c r="F336"/>
  <c r="F334"/>
  <c r="F327" s="1"/>
  <c r="F326" s="1"/>
  <c r="G333"/>
  <c r="H333" s="1"/>
  <c r="H332" s="1"/>
  <c r="F332"/>
  <c r="H331"/>
  <c r="H330" s="1"/>
  <c r="H329" s="1"/>
  <c r="H328" s="1"/>
  <c r="H327" s="1"/>
  <c r="H326" s="1"/>
  <c r="G331"/>
  <c r="G330" s="1"/>
  <c r="F330"/>
  <c r="F329" s="1"/>
  <c r="F328" s="1"/>
  <c r="H324"/>
  <c r="H323" s="1"/>
  <c r="H321" s="1"/>
  <c r="H320" s="1"/>
  <c r="H319" s="1"/>
  <c r="G324"/>
  <c r="F324"/>
  <c r="G323"/>
  <c r="G321" s="1"/>
  <c r="G320" s="1"/>
  <c r="G319" s="1"/>
  <c r="G312" s="1"/>
  <c r="F323"/>
  <c r="F321"/>
  <c r="F320" s="1"/>
  <c r="F319" s="1"/>
  <c r="H317"/>
  <c r="G317"/>
  <c r="F317"/>
  <c r="H316"/>
  <c r="G316"/>
  <c r="F316"/>
  <c r="H315"/>
  <c r="G315"/>
  <c r="F315"/>
  <c r="F314" s="1"/>
  <c r="F313" s="1"/>
  <c r="H314"/>
  <c r="G314"/>
  <c r="H313"/>
  <c r="G313"/>
  <c r="H309"/>
  <c r="H308" s="1"/>
  <c r="H307"/>
  <c r="H306" s="1"/>
  <c r="H297"/>
  <c r="G297"/>
  <c r="F297"/>
  <c r="G296"/>
  <c r="H296" s="1"/>
  <c r="H295" s="1"/>
  <c r="H289" s="1"/>
  <c r="H287" s="1"/>
  <c r="H286" s="1"/>
  <c r="H285" s="1"/>
  <c r="F295"/>
  <c r="H293"/>
  <c r="G293"/>
  <c r="F293"/>
  <c r="G279"/>
  <c r="H279" s="1"/>
  <c r="H278" s="1"/>
  <c r="H277" s="1"/>
  <c r="F278"/>
  <c r="F277" s="1"/>
  <c r="G276"/>
  <c r="H276" s="1"/>
  <c r="H275" s="1"/>
  <c r="H274" s="1"/>
  <c r="F275"/>
  <c r="F274" s="1"/>
  <c r="G273"/>
  <c r="H273" s="1"/>
  <c r="H272" s="1"/>
  <c r="H271" s="1"/>
  <c r="F272"/>
  <c r="F271" s="1"/>
  <c r="G270"/>
  <c r="H270" s="1"/>
  <c r="H269" s="1"/>
  <c r="F269"/>
  <c r="G264"/>
  <c r="H264" s="1"/>
  <c r="H263" s="1"/>
  <c r="F263"/>
  <c r="H262"/>
  <c r="H261" s="1"/>
  <c r="G262"/>
  <c r="G261"/>
  <c r="F261"/>
  <c r="G260"/>
  <c r="H260" s="1"/>
  <c r="H259" s="1"/>
  <c r="G259"/>
  <c r="F259"/>
  <c r="H243"/>
  <c r="G243"/>
  <c r="F243"/>
  <c r="H239"/>
  <c r="H238"/>
  <c r="H237" s="1"/>
  <c r="H236" s="1"/>
  <c r="G238"/>
  <c r="F238"/>
  <c r="G237"/>
  <c r="G236" s="1"/>
  <c r="F237"/>
  <c r="F236"/>
  <c r="G235"/>
  <c r="H235" s="1"/>
  <c r="H234" s="1"/>
  <c r="F234"/>
  <c r="G233"/>
  <c r="G232" s="1"/>
  <c r="F232"/>
  <c r="F231"/>
  <c r="F230"/>
  <c r="G229"/>
  <c r="H229" s="1"/>
  <c r="H228" s="1"/>
  <c r="G228"/>
  <c r="F228"/>
  <c r="G227"/>
  <c r="H227" s="1"/>
  <c r="H226" s="1"/>
  <c r="G226"/>
  <c r="F226"/>
  <c r="G225"/>
  <c r="F225"/>
  <c r="G224"/>
  <c r="F224"/>
  <c r="G223"/>
  <c r="H223" s="1"/>
  <c r="H222" s="1"/>
  <c r="H219" s="1"/>
  <c r="G222"/>
  <c r="F222"/>
  <c r="H220"/>
  <c r="G220"/>
  <c r="G219" s="1"/>
  <c r="F220"/>
  <c r="F219" s="1"/>
  <c r="F215" s="1"/>
  <c r="G218"/>
  <c r="H218" s="1"/>
  <c r="H217" s="1"/>
  <c r="H216" s="1"/>
  <c r="G217"/>
  <c r="G216" s="1"/>
  <c r="G215" s="1"/>
  <c r="F217"/>
  <c r="H211"/>
  <c r="G211"/>
  <c r="F211"/>
  <c r="H210"/>
  <c r="H209" s="1"/>
  <c r="G209"/>
  <c r="F209"/>
  <c r="H204"/>
  <c r="H203"/>
  <c r="H202" s="1"/>
  <c r="G203"/>
  <c r="F203"/>
  <c r="G202"/>
  <c r="F202"/>
  <c r="H195"/>
  <c r="G195"/>
  <c r="G188" s="1"/>
  <c r="G182" s="1"/>
  <c r="F195"/>
  <c r="H194"/>
  <c r="H193" s="1"/>
  <c r="G193"/>
  <c r="F193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2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 s="1"/>
  <c r="G28"/>
  <c r="F28"/>
  <c r="H26"/>
  <c r="G26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268" i="11" l="1"/>
  <c r="F267" s="1"/>
  <c r="F266" s="1"/>
  <c r="F265" s="1"/>
  <c r="G234"/>
  <c r="G231"/>
  <c r="G230" s="1"/>
  <c r="F231"/>
  <c r="F230" s="1"/>
  <c r="G335"/>
  <c r="G334" s="1"/>
  <c r="H335"/>
  <c r="H334" s="1"/>
  <c r="G312"/>
  <c r="F289"/>
  <c r="H242"/>
  <c r="H241" s="1"/>
  <c r="H240" s="1"/>
  <c r="H208"/>
  <c r="G207"/>
  <c r="G206"/>
  <c r="G168"/>
  <c r="H157"/>
  <c r="G157"/>
  <c r="G111" s="1"/>
  <c r="F157"/>
  <c r="H83"/>
  <c r="H115"/>
  <c r="F42"/>
  <c r="F41" s="1"/>
  <c r="F40" s="1"/>
  <c r="F39" s="1"/>
  <c r="F31"/>
  <c r="F30" s="1"/>
  <c r="F22" s="1"/>
  <c r="H25"/>
  <c r="H24" s="1"/>
  <c r="H22" s="1"/>
  <c r="H207"/>
  <c r="H206"/>
  <c r="F111"/>
  <c r="G54"/>
  <c r="F84"/>
  <c r="F83" s="1"/>
  <c r="H215"/>
  <c r="F207"/>
  <c r="F206"/>
  <c r="G22"/>
  <c r="G15" s="1"/>
  <c r="G31"/>
  <c r="G30" s="1"/>
  <c r="H54"/>
  <c r="H167"/>
  <c r="G215"/>
  <c r="H219"/>
  <c r="H231"/>
  <c r="H230" s="1"/>
  <c r="G268"/>
  <c r="G267" s="1"/>
  <c r="G266" s="1"/>
  <c r="G265" s="1"/>
  <c r="F312"/>
  <c r="H137"/>
  <c r="H136" s="1"/>
  <c r="H135" s="1"/>
  <c r="H134" s="1"/>
  <c r="H270"/>
  <c r="H269" s="1"/>
  <c r="H273"/>
  <c r="H272" s="1"/>
  <c r="H271" s="1"/>
  <c r="H276"/>
  <c r="H275" s="1"/>
  <c r="H274" s="1"/>
  <c r="H279"/>
  <c r="H278" s="1"/>
  <c r="H277" s="1"/>
  <c r="H296"/>
  <c r="H295" s="1"/>
  <c r="H289" s="1"/>
  <c r="H287" s="1"/>
  <c r="H286" s="1"/>
  <c r="H285" s="1"/>
  <c r="G113"/>
  <c r="F25" i="10"/>
  <c r="F24" s="1"/>
  <c r="H25"/>
  <c r="H24" s="1"/>
  <c r="H23" s="1"/>
  <c r="H22" s="1"/>
  <c r="H15" s="1"/>
  <c r="G25"/>
  <c r="G24" s="1"/>
  <c r="F268"/>
  <c r="F267" s="1"/>
  <c r="F266" s="1"/>
  <c r="F265" s="1"/>
  <c r="H335"/>
  <c r="H334" s="1"/>
  <c r="G338"/>
  <c r="G335" s="1"/>
  <c r="G334" s="1"/>
  <c r="F182"/>
  <c r="F286"/>
  <c r="F31"/>
  <c r="F30" s="1"/>
  <c r="F23" s="1"/>
  <c r="F22" s="1"/>
  <c r="G37"/>
  <c r="G31" s="1"/>
  <c r="G30" s="1"/>
  <c r="H31"/>
  <c r="H30" s="1"/>
  <c r="F168"/>
  <c r="F111"/>
  <c r="F157"/>
  <c r="H208"/>
  <c r="H207" s="1"/>
  <c r="F54"/>
  <c r="F83"/>
  <c r="H312"/>
  <c r="F285"/>
  <c r="G208"/>
  <c r="G206" s="1"/>
  <c r="H115"/>
  <c r="H113"/>
  <c r="F206"/>
  <c r="F207"/>
  <c r="H54"/>
  <c r="H188"/>
  <c r="H182" s="1"/>
  <c r="H225"/>
  <c r="H224" s="1"/>
  <c r="H242"/>
  <c r="H241" s="1"/>
  <c r="H240" s="1"/>
  <c r="H206"/>
  <c r="G168"/>
  <c r="H268"/>
  <c r="H267" s="1"/>
  <c r="H266" s="1"/>
  <c r="H265" s="1"/>
  <c r="G329"/>
  <c r="G328" s="1"/>
  <c r="G327" s="1"/>
  <c r="G326" s="1"/>
  <c r="H215"/>
  <c r="F312"/>
  <c r="H233"/>
  <c r="H232" s="1"/>
  <c r="H231" s="1"/>
  <c r="H230" s="1"/>
  <c r="G269"/>
  <c r="G272"/>
  <c r="G271" s="1"/>
  <c r="G275"/>
  <c r="G274" s="1"/>
  <c r="G278"/>
  <c r="G277" s="1"/>
  <c r="G295"/>
  <c r="G289" s="1"/>
  <c r="G287" s="1"/>
  <c r="G286" s="1"/>
  <c r="G285" s="1"/>
  <c r="G263"/>
  <c r="G242" s="1"/>
  <c r="G241" s="1"/>
  <c r="G240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4"/>
  <c r="G231" s="1"/>
  <c r="G230" s="1"/>
  <c r="G332"/>
  <c r="H15" i="11" l="1"/>
  <c r="F167"/>
  <c r="G167"/>
  <c r="G14" s="1"/>
  <c r="G346" s="1"/>
  <c r="H14"/>
  <c r="H346" s="1"/>
  <c r="H268"/>
  <c r="H267" s="1"/>
  <c r="H266" s="1"/>
  <c r="H265" s="1"/>
  <c r="G23" i="10"/>
  <c r="G22" s="1"/>
  <c r="F167"/>
  <c r="F15"/>
  <c r="G15"/>
  <c r="G207"/>
  <c r="G268"/>
  <c r="G267" s="1"/>
  <c r="G266" s="1"/>
  <c r="G265" s="1"/>
  <c r="G199"/>
  <c r="G167" s="1"/>
  <c r="H167"/>
  <c r="F346" i="11" l="1"/>
  <c r="F14" i="10"/>
  <c r="F345" s="1"/>
  <c r="H14"/>
  <c r="H345" s="1"/>
</calcChain>
</file>

<file path=xl/sharedStrings.xml><?xml version="1.0" encoding="utf-8"?>
<sst xmlns="http://schemas.openxmlformats.org/spreadsheetml/2006/main" count="1901" uniqueCount="363">
  <si>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</si>
  <si>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</si>
  <si>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</si>
  <si>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</si>
  <si>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</si>
  <si>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</si>
  <si>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</si>
  <si>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</si>
  <si>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</si>
  <si>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</si>
  <si>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</si>
  <si>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</si>
  <si>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</si>
  <si>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</si>
  <si>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</si>
  <si>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</si>
  <si>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</si>
  <si>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</si>
  <si>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</si>
  <si>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</si>
  <si>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</si>
  <si>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</si>
  <si>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</si>
  <si>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</si>
  <si>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</si>
  <si>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</si>
  <si>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</si>
  <si>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</si>
  <si>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</si>
  <si>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</si>
  <si>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</si>
  <si>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</si>
  <si>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</si>
  <si>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</si>
  <si>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</si>
  <si>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</si>
  <si>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</si>
  <si>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</si>
  <si>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</si>
  <si>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</si>
  <si>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</si>
  <si>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</si>
  <si>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</si>
  <si>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</si>
  <si>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</si>
  <si>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</si>
  <si>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</si>
  <si>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</si>
  <si>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</si>
  <si>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</si>
  <si>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</si>
  <si>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</si>
  <si>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</si>
  <si>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</si>
  <si>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</si>
  <si>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</si>
  <si>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</si>
  <si>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</si>
  <si>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</si>
  <si>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</si>
  <si>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</si>
  <si>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</si>
  <si>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</si>
  <si>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</si>
  <si>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</si>
  <si>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</si>
  <si>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</si>
  <si>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</si>
  <si>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</si>
  <si>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</si>
  <si>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</si>
  <si>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</si>
  <si>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</si>
  <si>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</si>
  <si>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</si>
  <si>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</si>
  <si>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</si>
  <si>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</si>
  <si>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</si>
  <si>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</si>
  <si>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</si>
  <si>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</si>
  <si>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</si>
  <si>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</si>
  <si>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</si>
  <si>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</si>
  <si>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</si>
  <si>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</si>
  <si>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</si>
  <si>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</si>
  <si>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</si>
  <si>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</si>
  <si>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</si>
  <si>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</si>
  <si>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</si>
  <si>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</si>
  <si>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</si>
  <si>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</si>
  <si>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</si>
  <si>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</si>
  <si>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</si>
  <si>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</si>
  <si>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</si>
  <si>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</si>
  <si>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</si>
  <si>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</si>
  <si>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</si>
  <si>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</si>
  <si>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</si>
  <si>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</si>
  <si>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</si>
  <si>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</si>
  <si>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</si>
  <si>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</si>
  <si>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</si>
  <si>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</si>
  <si>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</si>
  <si>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</si>
  <si>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</si>
  <si>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</si>
  <si>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</si>
  <si>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</si>
  <si>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</si>
  <si>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</si>
  <si>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</si>
  <si>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</si>
  <si>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</si>
  <si>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</si>
  <si>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</si>
  <si>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</si>
  <si>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</si>
  <si>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</si>
  <si>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</si>
  <si>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</si>
  <si>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</si>
  <si>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</si>
  <si>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</si>
  <si>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</si>
  <si>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</si>
  <si>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</si>
  <si>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</si>
  <si>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</si>
  <si>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</si>
  <si>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</si>
  <si>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</si>
  <si>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</si>
  <si>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</si>
  <si>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</si>
  <si>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</si>
  <si>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</si>
  <si>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</si>
  <si>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</si>
  <si>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</si>
  <si>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</si>
  <si>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</si>
  <si>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</si>
  <si>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</si>
  <si>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</si>
  <si>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</si>
  <si>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</si>
  <si>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</si>
  <si>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</si>
  <si>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</si>
  <si>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</si>
  <si>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</si>
  <si>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</si>
  <si>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</si>
  <si>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</si>
  <si>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</si>
  <si>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</si>
  <si>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</si>
  <si>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</si>
  <si>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</si>
  <si>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</si>
  <si>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</si>
  <si>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</si>
  <si>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</si>
  <si>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</si>
  <si>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</si>
  <si>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</si>
  <si>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</si>
  <si>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</si>
  <si>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</si>
  <si>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</si>
  <si>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</si>
  <si>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</si>
  <si>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</si>
  <si>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</si>
  <si>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</si>
  <si>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</si>
  <si>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</si>
  <si>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</si>
  <si>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</si>
  <si>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</si>
  <si>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</si>
  <si>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</si>
  <si>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</si>
  <si>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</si>
  <si>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</si>
  <si>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</si>
  <si>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</si>
  <si>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</si>
  <si>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</si>
  <si>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</si>
  <si>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</si>
  <si>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</si>
  <si>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</si>
  <si>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</si>
  <si>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</si>
  <si>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</si>
  <si>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</si>
  <si>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</si>
  <si>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</si>
  <si>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</si>
  <si>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</si>
  <si>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</si>
  <si>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</si>
  <si>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</si>
  <si>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</si>
  <si>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</si>
  <si>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</si>
  <si>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</si>
  <si>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</si>
  <si>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</si>
  <si>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</si>
  <si>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</si>
  <si>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</si>
  <si>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</si>
  <si>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</si>
  <si>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</si>
  <si>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</si>
  <si>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</si>
  <si>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</si>
  <si>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</si>
  <si>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</si>
  <si>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</si>
  <si>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</si>
  <si>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</si>
  <si>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</si>
  <si>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</si>
  <si>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</si>
  <si>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</si>
  <si>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</si>
  <si>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</si>
  <si>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</si>
  <si>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</si>
  <si>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</si>
  <si>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</si>
  <si>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</si>
  <si>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</si>
  <si>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</si>
  <si>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</si>
  <si>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</si>
  <si>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</si>
  <si>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</si>
  <si>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</si>
  <si>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</si>
  <si>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</si>
  <si>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</si>
  <si>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</si>
  <si>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</si>
  <si>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</si>
  <si>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</si>
  <si>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</si>
  <si>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</si>
  <si>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</si>
  <si>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</si>
  <si>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</si>
  <si>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</si>
  <si>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</si>
  <si>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</si>
  <si>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</si>
  <si>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</si>
  <si>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</si>
  <si>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</si>
  <si>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</si>
  <si>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</si>
  <si>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</si>
  <si>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</si>
  <si>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</si>
  <si>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</si>
  <si>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</si>
  <si>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</si>
  <si>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</si>
  <si>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</si>
  <si>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</si>
  <si>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</si>
  <si>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</si>
  <si>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</si>
  <si>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</si>
  <si>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</si>
  <si>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</si>
  <si>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</si>
  <si>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</si>
  <si>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</si>
  <si>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</si>
  <si>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</si>
  <si>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</si>
  <si>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</si>
  <si>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</si>
  <si>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</si>
  <si>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</si>
  <si>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</si>
  <si>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</si>
  <si>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</si>
  <si>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</si>
  <si>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</si>
  <si>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</si>
  <si>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</si>
  <si>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</si>
  <si>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</si>
  <si>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</si>
  <si>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</si>
  <si>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</si>
  <si>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</si>
  <si>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</si>
  <si>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</si>
  <si>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</si>
  <si>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</si>
  <si>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</si>
  <si>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</si>
  <si>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</si>
  <si>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</si>
  <si>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</si>
  <si>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</si>
  <si>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</si>
  <si>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</si>
  <si>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</si>
  <si>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</si>
  <si>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</si>
  <si>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</si>
  <si>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</si>
  <si>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</si>
  <si>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</si>
  <si>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</si>
  <si>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</si>
  <si>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</si>
  <si>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</si>
  <si>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</si>
  <si>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</si>
  <si>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</si>
  <si>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</si>
  <si>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</si>
  <si>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</si>
  <si>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в ред. от 09.10.2023г №28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</si>
  <si>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</si>
  <si>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</si>
  <si>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</si>
  <si>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</si>
  <si>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</si>
  <si>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от 25.12.2023 г №</t>
  </si>
  <si>
    <t>проект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</si>
  <si>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2024 год и плановый период 2025-2026 годов</t>
  </si>
  <si>
    <t>2026год</t>
  </si>
  <si>
    <t>Комплекс процессных  мероприятий "Ремонт дороги д. Плотичное , ул. Лесная"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</si>
  <si>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</si>
  <si>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2024год"</t>
  </si>
  <si>
    <t>Комплекс процессных  мероприятий; "Оборудование парковочного места и благоустройство "</t>
  </si>
  <si>
    <t>На благоустройство общественной территории у стадиона (баскетбольная площадка)</t>
  </si>
  <si>
    <t>68 9 01 S4840</t>
  </si>
  <si>
    <t>На приобретение татами</t>
  </si>
  <si>
    <t>Благустройство тропинки (депутутские)</t>
  </si>
  <si>
    <t>68901S4840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</si>
</sst>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50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3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6"/>
  <sheetViews>
    <sheetView tabSelected="1" view="pageBreakPreview" zoomScale="106" zoomScaleNormal="75" zoomScaleSheetLayoutView="106" workbookViewId="0">
      <selection activeCell="G243" sqref="G24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A5" s="1" t="s">
        <v>351</v>
      </c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350</v>
      </c>
      <c r="G6" s="47"/>
      <c r="H6" s="47"/>
    </row>
    <row r="7" spans="1:11" ht="17.399999999999999" customHeight="1">
      <c r="A7" s="144" t="s">
        <v>3</v>
      </c>
      <c r="B7" s="144"/>
      <c r="C7" s="144"/>
      <c r="D7" s="144"/>
      <c r="E7" s="144"/>
      <c r="F7" s="144"/>
      <c r="G7" s="145"/>
      <c r="H7" s="145"/>
    </row>
    <row r="8" spans="1:11" ht="42" customHeight="1">
      <c r="A8" s="146" t="s">
        <v>352</v>
      </c>
      <c r="B8" s="146"/>
      <c r="C8" s="146"/>
      <c r="D8" s="146"/>
      <c r="E8" s="146"/>
      <c r="F8" s="146"/>
    </row>
    <row r="9" spans="1:11">
      <c r="A9" s="6"/>
      <c r="B9" s="7"/>
      <c r="C9" s="7"/>
      <c r="D9" s="7"/>
      <c r="E9" s="7"/>
      <c r="F9" s="8"/>
    </row>
    <row r="10" spans="1:11" ht="12.75" customHeight="1">
      <c r="A10" s="147" t="s">
        <v>4</v>
      </c>
      <c r="B10" s="148" t="s">
        <v>5</v>
      </c>
      <c r="C10" s="148" t="s">
        <v>6</v>
      </c>
      <c r="D10" s="148" t="s">
        <v>7</v>
      </c>
      <c r="E10" s="148" t="s">
        <v>8</v>
      </c>
      <c r="F10" s="149" t="s">
        <v>9</v>
      </c>
      <c r="G10" s="149" t="s">
        <v>9</v>
      </c>
      <c r="H10" s="149" t="s">
        <v>9</v>
      </c>
    </row>
    <row r="11" spans="1:11">
      <c r="A11" s="147"/>
      <c r="B11" s="148"/>
      <c r="C11" s="148"/>
      <c r="D11" s="148"/>
      <c r="E11" s="148"/>
      <c r="F11" s="149"/>
      <c r="G11" s="149"/>
      <c r="H11" s="149"/>
    </row>
    <row r="12" spans="1:11" ht="113.4" customHeight="1">
      <c r="A12" s="147"/>
      <c r="B12" s="148"/>
      <c r="C12" s="148"/>
      <c r="D12" s="148"/>
      <c r="E12" s="148"/>
      <c r="F12" s="137" t="s">
        <v>236</v>
      </c>
      <c r="G12" s="137" t="s">
        <v>291</v>
      </c>
      <c r="H12" s="137" t="s">
        <v>353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7" t="s">
        <v>11</v>
      </c>
      <c r="C14" s="137"/>
      <c r="D14" s="137"/>
      <c r="E14" s="137"/>
      <c r="F14" s="12">
        <f>F15+F76+F83+F111+F167+F265+F285+F305+F312+F326</f>
        <v>35149.399999999994</v>
      </c>
      <c r="G14" s="12">
        <f>G15+G76+G83+G111+G167+G265+G285+G301+G312+G345+G326</f>
        <v>18716.599999999999</v>
      </c>
      <c r="H14" s="12">
        <f>H15+H76+H83+H111+H167+H265+H285+H312+H326+H345</f>
        <v>16694.800000000003</v>
      </c>
    </row>
    <row r="15" spans="1:11" s="13" customFormat="1">
      <c r="A15" s="11" t="s">
        <v>12</v>
      </c>
      <c r="B15" s="137"/>
      <c r="C15" s="137" t="s">
        <v>13</v>
      </c>
      <c r="D15" s="137"/>
      <c r="E15" s="137"/>
      <c r="F15" s="12">
        <f>F16+F22+F39+F47+F50+F54</f>
        <v>8881.2999999999993</v>
      </c>
      <c r="G15" s="12">
        <f>G16+G22+G39+G47+G50+G54</f>
        <v>7909.2</v>
      </c>
      <c r="H15" s="12">
        <f>H16+H22+H39+H47+H50+H54</f>
        <v>8442.4</v>
      </c>
    </row>
    <row r="16" spans="1:11" s="13" customFormat="1" ht="52.8">
      <c r="A16" s="11" t="s">
        <v>14</v>
      </c>
      <c r="B16" s="137"/>
      <c r="C16" s="137" t="s">
        <v>15</v>
      </c>
      <c r="D16" s="137"/>
      <c r="E16" s="137"/>
      <c r="F16" s="12">
        <f t="shared" ref="F16:H20" si="0">F17</f>
        <v>180</v>
      </c>
      <c r="G16" s="12">
        <f t="shared" si="0"/>
        <v>200</v>
      </c>
      <c r="H16" s="12">
        <f t="shared" si="0"/>
        <v>250</v>
      </c>
      <c r="K16" s="14"/>
    </row>
    <row r="17" spans="1:8" s="13" customFormat="1" ht="26.4">
      <c r="A17" s="11" t="s">
        <v>16</v>
      </c>
      <c r="B17" s="137"/>
      <c r="C17" s="137" t="s">
        <v>15</v>
      </c>
      <c r="D17" s="137" t="s">
        <v>17</v>
      </c>
      <c r="E17" s="137"/>
      <c r="F17" s="12">
        <f t="shared" si="0"/>
        <v>180</v>
      </c>
      <c r="G17" s="12">
        <f t="shared" si="0"/>
        <v>200</v>
      </c>
      <c r="H17" s="12">
        <f t="shared" si="0"/>
        <v>250</v>
      </c>
    </row>
    <row r="18" spans="1:8" s="13" customFormat="1" ht="27" customHeight="1">
      <c r="A18" s="11" t="s">
        <v>18</v>
      </c>
      <c r="B18" s="137"/>
      <c r="C18" s="137" t="s">
        <v>15</v>
      </c>
      <c r="D18" s="137" t="s">
        <v>19</v>
      </c>
      <c r="E18" s="137"/>
      <c r="F18" s="12">
        <f t="shared" si="0"/>
        <v>180</v>
      </c>
      <c r="G18" s="12">
        <f t="shared" si="0"/>
        <v>200</v>
      </c>
      <c r="H18" s="12">
        <f t="shared" si="0"/>
        <v>250</v>
      </c>
    </row>
    <row r="19" spans="1:8" s="13" customFormat="1" ht="26.4">
      <c r="A19" s="11" t="s">
        <v>20</v>
      </c>
      <c r="B19" s="137"/>
      <c r="C19" s="137" t="s">
        <v>15</v>
      </c>
      <c r="D19" s="137" t="s">
        <v>21</v>
      </c>
      <c r="E19" s="137"/>
      <c r="F19" s="12">
        <f t="shared" si="0"/>
        <v>180</v>
      </c>
      <c r="G19" s="12">
        <f t="shared" si="0"/>
        <v>200</v>
      </c>
      <c r="H19" s="12">
        <f t="shared" si="0"/>
        <v>250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180</v>
      </c>
      <c r="G20" s="17">
        <f t="shared" si="0"/>
        <v>200</v>
      </c>
      <c r="H20" s="17">
        <f t="shared" si="0"/>
        <v>250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180</v>
      </c>
      <c r="G21" s="17">
        <v>200</v>
      </c>
      <c r="H21" s="17">
        <v>250</v>
      </c>
    </row>
    <row r="22" spans="1:8" s="13" customFormat="1" ht="60" customHeight="1">
      <c r="A22" s="11" t="s">
        <v>25</v>
      </c>
      <c r="B22" s="137"/>
      <c r="C22" s="137" t="s">
        <v>26</v>
      </c>
      <c r="D22" s="137"/>
      <c r="E22" s="137"/>
      <c r="F22" s="12">
        <f>F23</f>
        <v>6799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7"/>
      <c r="C23" s="137" t="s">
        <v>26</v>
      </c>
      <c r="D23" s="137" t="s">
        <v>17</v>
      </c>
      <c r="E23" s="137"/>
      <c r="F23" s="12">
        <f>F24+F30+F34</f>
        <v>6799</v>
      </c>
      <c r="G23" s="12">
        <f>G24+G30+G34</f>
        <v>7002</v>
      </c>
      <c r="H23" s="12">
        <f>H24+H30+H34</f>
        <v>7500</v>
      </c>
    </row>
    <row r="24" spans="1:8" s="13" customFormat="1" ht="51" customHeight="1">
      <c r="A24" s="11" t="s">
        <v>28</v>
      </c>
      <c r="B24" s="137"/>
      <c r="C24" s="137" t="s">
        <v>26</v>
      </c>
      <c r="D24" s="137" t="s">
        <v>29</v>
      </c>
      <c r="E24" s="137"/>
      <c r="F24" s="12">
        <f>F25</f>
        <v>1018.2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7"/>
      <c r="C25" s="137" t="s">
        <v>26</v>
      </c>
      <c r="D25" s="137" t="s">
        <v>30</v>
      </c>
      <c r="E25" s="137"/>
      <c r="F25" s="12">
        <f>F26+F28</f>
        <v>1018.2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0.6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1.8" hidden="1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5.2" hidden="1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0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7"/>
      <c r="C30" s="137" t="s">
        <v>26</v>
      </c>
      <c r="D30" s="137" t="s">
        <v>19</v>
      </c>
      <c r="E30" s="137"/>
      <c r="F30" s="12">
        <f>F31</f>
        <v>5130.8</v>
      </c>
      <c r="G30" s="12">
        <f>G31</f>
        <v>5202</v>
      </c>
      <c r="H30" s="12">
        <f>H31</f>
        <v>5497</v>
      </c>
    </row>
    <row r="31" spans="1:8" s="13" customFormat="1" ht="26.4">
      <c r="A31" s="11" t="s">
        <v>20</v>
      </c>
      <c r="B31" s="137"/>
      <c r="C31" s="137" t="s">
        <v>26</v>
      </c>
      <c r="D31" s="137" t="s">
        <v>21</v>
      </c>
      <c r="E31" s="137"/>
      <c r="F31" s="12">
        <f>F32+F35+F37</f>
        <v>5130.8</v>
      </c>
      <c r="G31" s="12">
        <f>G32+G35+G37</f>
        <v>5202</v>
      </c>
      <c r="H31" s="12">
        <f>H32+H35+H37</f>
        <v>5497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v>5130.8</v>
      </c>
      <c r="G32" s="17">
        <v>5202</v>
      </c>
      <c r="H32" s="17">
        <v>5497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5130.8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0.6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32.4" hidden="1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0</v>
      </c>
      <c r="G36" s="21">
        <v>0</v>
      </c>
      <c r="H36" s="21">
        <f>G36+G36*0.05</f>
        <v>0</v>
      </c>
    </row>
    <row r="37" spans="1:8" ht="0.6" hidden="1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7"/>
      <c r="C39" s="137" t="s">
        <v>44</v>
      </c>
      <c r="D39" s="137"/>
      <c r="E39" s="137"/>
      <c r="F39" s="12">
        <f t="shared" ref="F39:H41" si="1">F40</f>
        <v>237.9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237.9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237.9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237.9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200.9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200.9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50.4" customHeight="1">
      <c r="A47" s="19" t="s">
        <v>50</v>
      </c>
      <c r="B47" s="16"/>
      <c r="C47" s="137" t="s">
        <v>51</v>
      </c>
      <c r="D47" s="137" t="s">
        <v>52</v>
      </c>
      <c r="E47" s="137"/>
      <c r="F47" s="12">
        <f t="shared" ref="F47:H48" si="2">F48</f>
        <v>160.5</v>
      </c>
      <c r="G47" s="12">
        <f t="shared" si="2"/>
        <v>0</v>
      </c>
      <c r="H47" s="12">
        <f t="shared" si="2"/>
        <v>0</v>
      </c>
    </row>
    <row r="48" spans="1:8" ht="25.2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160.5</v>
      </c>
      <c r="G48" s="17">
        <f t="shared" si="2"/>
        <v>0</v>
      </c>
      <c r="H48" s="17">
        <f t="shared" si="2"/>
        <v>0</v>
      </c>
    </row>
    <row r="49" spans="1:8" ht="33.6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>
        <v>160.5</v>
      </c>
      <c r="G49" s="21">
        <v>0</v>
      </c>
      <c r="H49" s="21">
        <f>G49+G49*0.05</f>
        <v>0</v>
      </c>
    </row>
    <row r="50" spans="1:8" ht="16.2" customHeight="1">
      <c r="A50" s="11" t="s">
        <v>57</v>
      </c>
      <c r="B50" s="137"/>
      <c r="C50" s="137" t="s">
        <v>58</v>
      </c>
      <c r="D50" s="137"/>
      <c r="E50" s="137"/>
      <c r="F50" s="12">
        <f t="shared" ref="F50:H52" si="3">F51</f>
        <v>3.4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3.4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3.4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7"/>
      <c r="C53" s="137" t="s">
        <v>58</v>
      </c>
      <c r="D53" s="16" t="s">
        <v>60</v>
      </c>
      <c r="E53" s="16" t="s">
        <v>62</v>
      </c>
      <c r="F53" s="17">
        <v>3.4</v>
      </c>
      <c r="G53" s="17">
        <v>3.4</v>
      </c>
      <c r="H53" s="17">
        <v>3.4</v>
      </c>
    </row>
    <row r="54" spans="1:8" s="13" customFormat="1">
      <c r="A54" s="23" t="s">
        <v>63</v>
      </c>
      <c r="B54" s="137"/>
      <c r="C54" s="137" t="s">
        <v>64</v>
      </c>
      <c r="D54" s="137"/>
      <c r="E54" s="137"/>
      <c r="F54" s="12">
        <f>F55+F60+F64+F70</f>
        <v>1500.5</v>
      </c>
      <c r="G54" s="12">
        <f>G55+G60+G64+G70</f>
        <v>666.8</v>
      </c>
      <c r="H54" s="12">
        <f>H55+H60+H64+H70</f>
        <v>689</v>
      </c>
    </row>
    <row r="55" spans="1:8" s="13" customFormat="1" ht="66">
      <c r="A55" s="120" t="s">
        <v>298</v>
      </c>
      <c r="B55" s="41"/>
      <c r="C55" s="41" t="s">
        <v>64</v>
      </c>
      <c r="D55" s="41" t="s">
        <v>65</v>
      </c>
      <c r="E55" s="41"/>
      <c r="F55" s="53">
        <f>F57</f>
        <v>15</v>
      </c>
      <c r="G55" s="53">
        <f>G57</f>
        <v>15.5</v>
      </c>
      <c r="H55" s="53">
        <f>H57</f>
        <v>16</v>
      </c>
    </row>
    <row r="56" spans="1:8" s="13" customFormat="1" ht="26.4">
      <c r="A56" s="121" t="s">
        <v>294</v>
      </c>
      <c r="B56" s="41"/>
      <c r="C56" s="41" t="s">
        <v>64</v>
      </c>
      <c r="D56" s="41" t="s">
        <v>303</v>
      </c>
      <c r="E56" s="41"/>
      <c r="F56" s="53">
        <v>15</v>
      </c>
      <c r="G56" s="53">
        <v>15.5</v>
      </c>
      <c r="H56" s="53">
        <v>16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15</v>
      </c>
      <c r="G57" s="53">
        <f t="shared" si="4"/>
        <v>15.5</v>
      </c>
      <c r="H57" s="53">
        <f t="shared" si="4"/>
        <v>16</v>
      </c>
    </row>
    <row r="58" spans="1:8" ht="66" customHeight="1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15</v>
      </c>
      <c r="G58" s="17">
        <f t="shared" si="4"/>
        <v>15.5</v>
      </c>
      <c r="H58" s="17">
        <f t="shared" si="4"/>
        <v>16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15</v>
      </c>
      <c r="G59" s="17">
        <v>15.5</v>
      </c>
      <c r="H59" s="17">
        <v>16</v>
      </c>
    </row>
    <row r="60" spans="1:8" s="13" customFormat="1" ht="0.75" customHeight="1">
      <c r="A60" s="11" t="s">
        <v>67</v>
      </c>
      <c r="B60" s="137"/>
      <c r="C60" s="137" t="s">
        <v>64</v>
      </c>
      <c r="D60" s="137" t="s">
        <v>68</v>
      </c>
      <c r="E60" s="137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7"/>
      <c r="C61" s="137" t="s">
        <v>64</v>
      </c>
      <c r="D61" s="137" t="s">
        <v>70</v>
      </c>
      <c r="E61" s="137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7"/>
      <c r="C64" s="137" t="s">
        <v>64</v>
      </c>
      <c r="D64" s="137" t="s">
        <v>17</v>
      </c>
      <c r="E64" s="137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7"/>
      <c r="C65" s="137" t="s">
        <v>64</v>
      </c>
      <c r="D65" s="137" t="s">
        <v>19</v>
      </c>
      <c r="E65" s="137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7"/>
      <c r="C66" s="137" t="s">
        <v>64</v>
      </c>
      <c r="D66" s="137" t="s">
        <v>21</v>
      </c>
      <c r="E66" s="137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7"/>
      <c r="C70" s="137" t="s">
        <v>64</v>
      </c>
      <c r="D70" s="137" t="s">
        <v>52</v>
      </c>
      <c r="E70" s="137"/>
      <c r="F70" s="12">
        <f>F71+F75</f>
        <v>1482</v>
      </c>
      <c r="G70" s="12">
        <f t="shared" ref="F70:H72" si="7">G71</f>
        <v>647.79999999999995</v>
      </c>
      <c r="H70" s="12">
        <f t="shared" si="7"/>
        <v>669.5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>F72</f>
        <v>1442</v>
      </c>
      <c r="G71" s="53">
        <f t="shared" si="7"/>
        <v>647.79999999999995</v>
      </c>
      <c r="H71" s="53">
        <f t="shared" si="7"/>
        <v>669.5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1442</v>
      </c>
      <c r="G72" s="53">
        <f t="shared" si="7"/>
        <v>647.79999999999995</v>
      </c>
      <c r="H72" s="53">
        <f t="shared" si="7"/>
        <v>669.5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1442</v>
      </c>
      <c r="G73" s="17">
        <f>G74+G75</f>
        <v>647.79999999999995</v>
      </c>
      <c r="H73" s="17">
        <f>H74+H75</f>
        <v>669.5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1442</v>
      </c>
      <c r="G74" s="17">
        <v>627.79999999999995</v>
      </c>
      <c r="H74" s="17">
        <v>648.5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7"/>
      <c r="C76" s="137" t="s">
        <v>82</v>
      </c>
      <c r="D76" s="137"/>
      <c r="E76" s="137"/>
      <c r="F76" s="12">
        <f t="shared" ref="F76:H81" si="8">F77</f>
        <v>168.6</v>
      </c>
      <c r="G76" s="12">
        <f t="shared" si="8"/>
        <v>174.3</v>
      </c>
      <c r="H76" s="12">
        <f t="shared" si="8"/>
        <v>0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168.6</v>
      </c>
      <c r="G77" s="53">
        <f t="shared" si="8"/>
        <v>174.3</v>
      </c>
      <c r="H77" s="53">
        <f t="shared" si="8"/>
        <v>0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168.6</v>
      </c>
      <c r="G78" s="53">
        <f t="shared" si="8"/>
        <v>174.3</v>
      </c>
      <c r="H78" s="53">
        <f t="shared" si="8"/>
        <v>0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168.6</v>
      </c>
      <c r="G79" s="53">
        <f t="shared" si="8"/>
        <v>174.3</v>
      </c>
      <c r="H79" s="53">
        <f t="shared" si="8"/>
        <v>0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168.6</v>
      </c>
      <c r="G80" s="53">
        <f t="shared" si="8"/>
        <v>174.3</v>
      </c>
      <c r="H80" s="53">
        <f t="shared" si="8"/>
        <v>0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168.6</v>
      </c>
      <c r="G81" s="17">
        <f t="shared" si="8"/>
        <v>174.3</v>
      </c>
      <c r="H81" s="17">
        <f t="shared" si="8"/>
        <v>0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168.6</v>
      </c>
      <c r="G82" s="21">
        <v>174.3</v>
      </c>
      <c r="H82" s="21">
        <v>0</v>
      </c>
    </row>
    <row r="83" spans="1:8" ht="26.4">
      <c r="A83" s="11" t="s">
        <v>88</v>
      </c>
      <c r="B83" s="137"/>
      <c r="C83" s="137" t="s">
        <v>89</v>
      </c>
      <c r="D83" s="137"/>
      <c r="E83" s="137"/>
      <c r="F83" s="12">
        <f>F84+F97</f>
        <v>131.19999999999999</v>
      </c>
      <c r="G83" s="12">
        <f>G84+G97</f>
        <v>151.5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5.2" customHeight="1">
      <c r="A85" s="143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294</v>
      </c>
      <c r="B86" s="41"/>
      <c r="C86" s="41" t="s">
        <v>91</v>
      </c>
      <c r="D86" s="41" t="s">
        <v>304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7"/>
      <c r="C90" s="137" t="s">
        <v>91</v>
      </c>
      <c r="D90" s="137" t="s">
        <v>52</v>
      </c>
      <c r="E90" s="137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7"/>
      <c r="C91" s="137" t="s">
        <v>91</v>
      </c>
      <c r="D91" s="137" t="s">
        <v>77</v>
      </c>
      <c r="E91" s="137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7"/>
      <c r="C97" s="137" t="s">
        <v>97</v>
      </c>
      <c r="D97" s="137"/>
      <c r="E97" s="137"/>
      <c r="F97" s="12">
        <f>F98+F103+F106</f>
        <v>100</v>
      </c>
      <c r="G97" s="12">
        <f t="shared" ref="G97:H97" si="11">G98</f>
        <v>120</v>
      </c>
      <c r="H97" s="12">
        <f t="shared" si="11"/>
        <v>120</v>
      </c>
    </row>
    <row r="98" spans="1:8" s="13" customFormat="1" ht="66">
      <c r="A98" s="11" t="s">
        <v>242</v>
      </c>
      <c r="B98" s="137"/>
      <c r="C98" s="137" t="s">
        <v>97</v>
      </c>
      <c r="D98" s="137" t="s">
        <v>98</v>
      </c>
      <c r="E98" s="137"/>
      <c r="F98" s="12">
        <f>F100</f>
        <v>100</v>
      </c>
      <c r="G98" s="12">
        <f>G100</f>
        <v>120</v>
      </c>
      <c r="H98" s="12">
        <f>H100</f>
        <v>120</v>
      </c>
    </row>
    <row r="99" spans="1:8" s="13" customFormat="1" ht="26.4">
      <c r="A99" s="11" t="s">
        <v>294</v>
      </c>
      <c r="B99" s="137"/>
      <c r="C99" s="137" t="s">
        <v>97</v>
      </c>
      <c r="D99" s="137" t="s">
        <v>305</v>
      </c>
      <c r="E99" s="137"/>
      <c r="F99" s="12">
        <v>100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100</v>
      </c>
      <c r="G100" s="53">
        <f>G101+G109</f>
        <v>120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100</v>
      </c>
      <c r="G101" s="53">
        <f>G102</f>
        <v>120</v>
      </c>
      <c r="H101" s="53">
        <f>H102</f>
        <v>120</v>
      </c>
    </row>
    <row r="102" spans="1:8" ht="25.2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100</v>
      </c>
      <c r="G102" s="17">
        <v>120</v>
      </c>
      <c r="H102" s="17">
        <v>120</v>
      </c>
    </row>
    <row r="103" spans="1:8" ht="69.599999999999994" hidden="1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0</v>
      </c>
      <c r="G103" s="17">
        <v>0</v>
      </c>
      <c r="H103" s="17">
        <v>0</v>
      </c>
    </row>
    <row r="104" spans="1:8" ht="28.2" hidden="1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0</v>
      </c>
      <c r="G104" s="17">
        <v>0</v>
      </c>
      <c r="H104" s="17">
        <v>0</v>
      </c>
    </row>
    <row r="105" spans="1:8" ht="25.8" hidden="1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0</v>
      </c>
      <c r="G105" s="17">
        <v>0</v>
      </c>
      <c r="H105" s="17">
        <v>0</v>
      </c>
    </row>
    <row r="106" spans="1:8" ht="94.8" hidden="1" customHeight="1">
      <c r="A106" s="38" t="s">
        <v>355</v>
      </c>
      <c r="B106" s="16"/>
      <c r="C106" s="16" t="s">
        <v>104</v>
      </c>
      <c r="D106" s="16" t="s">
        <v>129</v>
      </c>
      <c r="E106" s="16"/>
      <c r="F106" s="17"/>
      <c r="G106" s="17">
        <v>0</v>
      </c>
      <c r="H106" s="17">
        <v>0</v>
      </c>
    </row>
    <row r="107" spans="1:8" ht="39" hidden="1" customHeight="1">
      <c r="A107" s="38" t="s">
        <v>294</v>
      </c>
      <c r="B107" s="16"/>
      <c r="C107" s="16" t="s">
        <v>104</v>
      </c>
      <c r="D107" s="16" t="s">
        <v>306</v>
      </c>
      <c r="E107" s="16"/>
      <c r="F107" s="17"/>
      <c r="G107" s="17">
        <v>0</v>
      </c>
      <c r="H107" s="17">
        <v>0</v>
      </c>
    </row>
    <row r="108" spans="1:8" ht="51" hidden="1" customHeight="1">
      <c r="A108" s="35" t="s">
        <v>354</v>
      </c>
      <c r="B108" s="16"/>
      <c r="C108" s="16" t="s">
        <v>104</v>
      </c>
      <c r="D108" s="16" t="s">
        <v>273</v>
      </c>
      <c r="E108" s="16"/>
      <c r="F108" s="17"/>
      <c r="G108" s="17">
        <v>0</v>
      </c>
      <c r="H108" s="17">
        <v>0</v>
      </c>
    </row>
    <row r="109" spans="1:8" ht="76.8" hidden="1" customHeight="1">
      <c r="A109" s="15" t="s">
        <v>130</v>
      </c>
      <c r="B109" s="16"/>
      <c r="C109" s="16" t="s">
        <v>104</v>
      </c>
      <c r="D109" s="16" t="s">
        <v>261</v>
      </c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30.6" hidden="1" customHeight="1">
      <c r="A110" s="30" t="s">
        <v>73</v>
      </c>
      <c r="B110" s="16"/>
      <c r="C110" s="16" t="s">
        <v>104</v>
      </c>
      <c r="D110" s="16" t="s">
        <v>261</v>
      </c>
      <c r="E110" s="16" t="s">
        <v>24</v>
      </c>
      <c r="F110" s="17"/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7"/>
      <c r="C111" s="137" t="s">
        <v>102</v>
      </c>
      <c r="D111" s="137"/>
      <c r="E111" s="137"/>
      <c r="F111" s="12">
        <f>F112+F157</f>
        <v>2316.1999999999998</v>
      </c>
      <c r="G111" s="12">
        <f>G112+G157</f>
        <v>1496.8</v>
      </c>
      <c r="H111" s="12">
        <f>H112+H157</f>
        <v>1420.7</v>
      </c>
    </row>
    <row r="112" spans="1:8" s="13" customFormat="1" ht="12.6" customHeight="1">
      <c r="A112" s="11" t="s">
        <v>103</v>
      </c>
      <c r="B112" s="137"/>
      <c r="C112" s="137" t="s">
        <v>104</v>
      </c>
      <c r="D112" s="137"/>
      <c r="E112" s="137"/>
      <c r="F112" s="12">
        <f>SUM(F113+F126+F130+F134+F138+F142+F148+F151)</f>
        <v>2016.2</v>
      </c>
      <c r="G112" s="12">
        <v>1146.8</v>
      </c>
      <c r="H112" s="12">
        <v>1200.7</v>
      </c>
    </row>
    <row r="113" spans="1:8" s="13" customFormat="1" ht="79.2" hidden="1" customHeight="1">
      <c r="A113" s="11" t="s">
        <v>241</v>
      </c>
      <c r="B113" s="137"/>
      <c r="C113" s="137" t="s">
        <v>104</v>
      </c>
      <c r="D113" s="137" t="s">
        <v>105</v>
      </c>
      <c r="E113" s="137"/>
      <c r="F113" s="12">
        <f>F115</f>
        <v>0</v>
      </c>
      <c r="G113" s="12">
        <f>G116+G120+G123</f>
        <v>0</v>
      </c>
      <c r="H113" s="12">
        <f>H116+H120+H118</f>
        <v>0</v>
      </c>
    </row>
    <row r="114" spans="1:8" s="13" customFormat="1" ht="42" hidden="1" customHeight="1">
      <c r="A114" s="116" t="s">
        <v>294</v>
      </c>
      <c r="B114" s="137"/>
      <c r="C114" s="137" t="s">
        <v>104</v>
      </c>
      <c r="D114" s="137" t="s">
        <v>307</v>
      </c>
      <c r="E114" s="137"/>
      <c r="F114" s="12">
        <v>0</v>
      </c>
      <c r="G114" s="12">
        <v>0</v>
      </c>
      <c r="H114" s="12">
        <v>0</v>
      </c>
    </row>
    <row r="115" spans="1:8" s="13" customFormat="1" ht="55.8" hidden="1" customHeight="1">
      <c r="A115" s="27" t="s">
        <v>256</v>
      </c>
      <c r="B115" s="137"/>
      <c r="C115" s="137" t="s">
        <v>104</v>
      </c>
      <c r="D115" s="137" t="s">
        <v>257</v>
      </c>
      <c r="E115" s="137"/>
      <c r="F115" s="12">
        <f>F116+F118+F120+F122</f>
        <v>0</v>
      </c>
      <c r="G115" s="12">
        <f>G116+G118+G123</f>
        <v>0</v>
      </c>
      <c r="H115" s="12">
        <f>H116+H118+H120</f>
        <v>0</v>
      </c>
    </row>
    <row r="116" spans="1:8" s="13" customFormat="1" ht="37.799999999999997" hidden="1" customHeight="1">
      <c r="A116" s="15" t="s">
        <v>107</v>
      </c>
      <c r="B116" s="137"/>
      <c r="C116" s="16" t="s">
        <v>104</v>
      </c>
      <c r="D116" s="16" t="s">
        <v>258</v>
      </c>
      <c r="E116" s="137"/>
      <c r="F116" s="53">
        <v>0</v>
      </c>
      <c r="G116" s="53">
        <f>G117</f>
        <v>0</v>
      </c>
      <c r="H116" s="53">
        <f>H117</f>
        <v>0</v>
      </c>
    </row>
    <row r="117" spans="1:8" s="13" customFormat="1" ht="25.8" hidden="1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0</v>
      </c>
      <c r="G117" s="53">
        <v>0</v>
      </c>
      <c r="H117" s="53">
        <v>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37"/>
      <c r="C130" s="137" t="s">
        <v>104</v>
      </c>
      <c r="D130" s="137" t="s">
        <v>114</v>
      </c>
      <c r="E130" s="137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37"/>
      <c r="C131" s="137" t="s">
        <v>104</v>
      </c>
      <c r="D131" s="137" t="s">
        <v>116</v>
      </c>
      <c r="E131" s="137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37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37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37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37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55.8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8" customHeight="1">
      <c r="A142" s="11" t="s">
        <v>355</v>
      </c>
      <c r="B142" s="137"/>
      <c r="C142" s="137" t="s">
        <v>104</v>
      </c>
      <c r="D142" s="137" t="s">
        <v>129</v>
      </c>
      <c r="E142" s="137"/>
      <c r="F142" s="12">
        <f t="shared" ref="F142:H143" si="16">F143</f>
        <v>915.7</v>
      </c>
      <c r="G142" s="12">
        <f t="shared" si="16"/>
        <v>0</v>
      </c>
      <c r="H142" s="12">
        <f t="shared" si="16"/>
        <v>0</v>
      </c>
    </row>
    <row r="143" spans="1:8" s="13" customFormat="1" ht="51.6" customHeight="1">
      <c r="A143" s="35" t="s">
        <v>354</v>
      </c>
      <c r="B143" s="137"/>
      <c r="C143" s="41" t="s">
        <v>104</v>
      </c>
      <c r="D143" s="41" t="s">
        <v>273</v>
      </c>
      <c r="E143" s="41"/>
      <c r="F143" s="53">
        <f t="shared" si="16"/>
        <v>915.7</v>
      </c>
      <c r="G143" s="53">
        <f t="shared" si="16"/>
        <v>0</v>
      </c>
      <c r="H143" s="53">
        <f t="shared" si="16"/>
        <v>0</v>
      </c>
    </row>
    <row r="144" spans="1:8" s="13" customFormat="1" ht="114" customHeight="1">
      <c r="A144" s="139" t="s">
        <v>130</v>
      </c>
      <c r="B144" s="41"/>
      <c r="C144" s="41" t="s">
        <v>104</v>
      </c>
      <c r="D144" s="41" t="s">
        <v>261</v>
      </c>
      <c r="E144" s="41"/>
      <c r="F144" s="53">
        <f>F145</f>
        <v>915.7</v>
      </c>
      <c r="G144" s="53">
        <f>G145</f>
        <v>0</v>
      </c>
      <c r="H144" s="53">
        <f>H145</f>
        <v>0</v>
      </c>
    </row>
    <row r="145" spans="1:8" ht="39" customHeight="1">
      <c r="A145" s="18" t="s">
        <v>23</v>
      </c>
      <c r="B145" s="16"/>
      <c r="C145" s="16" t="s">
        <v>104</v>
      </c>
      <c r="D145" s="41" t="s">
        <v>261</v>
      </c>
      <c r="E145" s="16" t="s">
        <v>24</v>
      </c>
      <c r="F145" s="17">
        <v>915.7</v>
      </c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1100.5</v>
      </c>
      <c r="G146" s="17">
        <v>1146.8</v>
      </c>
      <c r="H146" s="17">
        <v>1200.7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1100.5</v>
      </c>
      <c r="G147" s="17">
        <v>1146.8</v>
      </c>
      <c r="H147" s="17">
        <v>1200.7</v>
      </c>
    </row>
    <row r="148" spans="1:8" ht="66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1100.5</v>
      </c>
      <c r="G148" s="17">
        <v>1146.8</v>
      </c>
      <c r="H148" s="17">
        <v>1200.7</v>
      </c>
    </row>
    <row r="149" spans="1:8" ht="0.6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43.8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7.200000000000003" hidden="1" customHeight="1">
      <c r="A151" s="18" t="s">
        <v>284</v>
      </c>
      <c r="B151" s="16"/>
      <c r="C151" s="16" t="s">
        <v>104</v>
      </c>
      <c r="D151" s="41" t="s">
        <v>285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285</v>
      </c>
      <c r="E152" s="41" t="s">
        <v>24</v>
      </c>
      <c r="F152" s="53"/>
      <c r="G152" s="53">
        <v>0</v>
      </c>
      <c r="H152" s="17">
        <v>0</v>
      </c>
    </row>
    <row r="153" spans="1:8" ht="39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40.200000000000003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7.200000000000003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43.8" hidden="1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7"/>
      <c r="C157" s="137" t="s">
        <v>132</v>
      </c>
      <c r="D157" s="137"/>
      <c r="E157" s="137"/>
      <c r="F157" s="12">
        <f>F158+F162</f>
        <v>300</v>
      </c>
      <c r="G157" s="12">
        <f>G158+G162</f>
        <v>350</v>
      </c>
      <c r="H157" s="12">
        <f>H158+H162</f>
        <v>220</v>
      </c>
    </row>
    <row r="158" spans="1:8" ht="79.2" hidden="1">
      <c r="A158" s="11" t="s">
        <v>133</v>
      </c>
      <c r="B158" s="137"/>
      <c r="C158" s="137" t="s">
        <v>132</v>
      </c>
      <c r="D158" s="137" t="s">
        <v>109</v>
      </c>
      <c r="E158" s="137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7"/>
      <c r="C159" s="137" t="s">
        <v>132</v>
      </c>
      <c r="D159" s="137" t="s">
        <v>110</v>
      </c>
      <c r="E159" s="137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7"/>
      <c r="C162" s="137" t="s">
        <v>132</v>
      </c>
      <c r="D162" s="137" t="s">
        <v>52</v>
      </c>
      <c r="E162" s="137"/>
      <c r="F162" s="12">
        <f t="shared" ref="F162:H165" si="18">F163</f>
        <v>300</v>
      </c>
      <c r="G162" s="12">
        <f t="shared" si="18"/>
        <v>350</v>
      </c>
      <c r="H162" s="12">
        <f t="shared" si="18"/>
        <v>220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300</v>
      </c>
      <c r="G163" s="53">
        <f t="shared" si="18"/>
        <v>350</v>
      </c>
      <c r="H163" s="53">
        <f t="shared" si="18"/>
        <v>220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300</v>
      </c>
      <c r="G164" s="53">
        <f t="shared" si="18"/>
        <v>350</v>
      </c>
      <c r="H164" s="53">
        <f t="shared" si="18"/>
        <v>220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300</v>
      </c>
      <c r="G165" s="17">
        <f t="shared" si="18"/>
        <v>350</v>
      </c>
      <c r="H165" s="17">
        <f t="shared" si="18"/>
        <v>220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300</v>
      </c>
      <c r="G166" s="17">
        <v>350</v>
      </c>
      <c r="H166" s="17">
        <v>220</v>
      </c>
    </row>
    <row r="167" spans="1:8" s="13" customFormat="1" ht="26.4">
      <c r="A167" s="11" t="s">
        <v>139</v>
      </c>
      <c r="B167" s="137"/>
      <c r="C167" s="137" t="s">
        <v>140</v>
      </c>
      <c r="D167" s="137"/>
      <c r="E167" s="137"/>
      <c r="F167" s="12">
        <f>F168+F182+F199</f>
        <v>13622.4</v>
      </c>
      <c r="G167" s="12">
        <f>G168+G182+G199</f>
        <v>4966.7000000000007</v>
      </c>
      <c r="H167" s="12">
        <f>H168+H182+H199</f>
        <v>2288.1</v>
      </c>
    </row>
    <row r="168" spans="1:8" s="13" customFormat="1" ht="12.6" customHeight="1">
      <c r="A168" s="11" t="s">
        <v>141</v>
      </c>
      <c r="B168" s="137"/>
      <c r="C168" s="137" t="s">
        <v>142</v>
      </c>
      <c r="D168" s="137"/>
      <c r="E168" s="137"/>
      <c r="F168" s="12">
        <f>F169+F177</f>
        <v>550</v>
      </c>
      <c r="G168" s="12">
        <f>G169+G177</f>
        <v>650</v>
      </c>
      <c r="H168" s="12">
        <f>H169+H177</f>
        <v>650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7"/>
      <c r="C177" s="137" t="s">
        <v>142</v>
      </c>
      <c r="D177" s="137" t="s">
        <v>52</v>
      </c>
      <c r="E177" s="137"/>
      <c r="F177" s="12">
        <f>F178</f>
        <v>550</v>
      </c>
      <c r="G177" s="12">
        <f t="shared" ref="F177:H180" si="19">G178</f>
        <v>650</v>
      </c>
      <c r="H177" s="12">
        <f t="shared" si="19"/>
        <v>650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550</v>
      </c>
      <c r="G178" s="53">
        <f t="shared" si="19"/>
        <v>650</v>
      </c>
      <c r="H178" s="53">
        <f t="shared" si="19"/>
        <v>650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550</v>
      </c>
      <c r="G179" s="53">
        <f t="shared" si="19"/>
        <v>650</v>
      </c>
      <c r="H179" s="53">
        <f t="shared" si="19"/>
        <v>650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550</v>
      </c>
      <c r="G180" s="17">
        <f t="shared" si="19"/>
        <v>650</v>
      </c>
      <c r="H180" s="17">
        <f t="shared" si="19"/>
        <v>650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550</v>
      </c>
      <c r="G181" s="17">
        <v>650</v>
      </c>
      <c r="H181" s="17">
        <v>650</v>
      </c>
    </row>
    <row r="182" spans="1:8" s="13" customFormat="1" ht="12" customHeight="1">
      <c r="A182" s="11" t="s">
        <v>155</v>
      </c>
      <c r="B182" s="137"/>
      <c r="C182" s="137" t="s">
        <v>156</v>
      </c>
      <c r="D182" s="137"/>
      <c r="E182" s="137"/>
      <c r="F182" s="12">
        <f>F188+F183</f>
        <v>400</v>
      </c>
      <c r="G182" s="12">
        <f>G188+G183</f>
        <v>400</v>
      </c>
      <c r="H182" s="12">
        <f>H188</f>
        <v>450</v>
      </c>
    </row>
    <row r="183" spans="1:8" s="13" customFormat="1" ht="69" hidden="1">
      <c r="A183" s="90" t="s">
        <v>314</v>
      </c>
      <c r="B183" s="137"/>
      <c r="C183" s="41" t="s">
        <v>156</v>
      </c>
      <c r="D183" s="41" t="s">
        <v>308</v>
      </c>
      <c r="E183" s="41"/>
      <c r="F183" s="53">
        <v>0</v>
      </c>
      <c r="G183" s="12">
        <v>0</v>
      </c>
      <c r="H183" s="12">
        <v>0</v>
      </c>
    </row>
    <row r="184" spans="1:8" s="13" customFormat="1" ht="26.4" hidden="1">
      <c r="A184" s="133" t="s">
        <v>294</v>
      </c>
      <c r="B184" s="109"/>
      <c r="C184" s="41" t="s">
        <v>156</v>
      </c>
      <c r="D184" s="41" t="s">
        <v>309</v>
      </c>
      <c r="E184" s="41"/>
      <c r="F184" s="53">
        <v>0</v>
      </c>
      <c r="G184" s="12">
        <v>0</v>
      </c>
      <c r="H184" s="12">
        <v>0</v>
      </c>
    </row>
    <row r="185" spans="1:8" s="13" customFormat="1" ht="41.4" hidden="1">
      <c r="A185" s="108" t="s">
        <v>282</v>
      </c>
      <c r="B185" s="109"/>
      <c r="C185" s="41" t="s">
        <v>156</v>
      </c>
      <c r="D185" s="41" t="s">
        <v>320</v>
      </c>
      <c r="E185" s="41"/>
      <c r="F185" s="53">
        <v>0</v>
      </c>
      <c r="G185" s="12">
        <v>0</v>
      </c>
      <c r="H185" s="12">
        <v>0</v>
      </c>
    </row>
    <row r="186" spans="1:8" s="13" customFormat="1" ht="27.6" hidden="1">
      <c r="A186" s="110" t="s">
        <v>281</v>
      </c>
      <c r="B186" s="109"/>
      <c r="C186" s="41" t="s">
        <v>156</v>
      </c>
      <c r="D186" s="41" t="s">
        <v>283</v>
      </c>
      <c r="E186" s="41"/>
      <c r="F186" s="53">
        <v>0</v>
      </c>
      <c r="G186" s="12">
        <v>0</v>
      </c>
      <c r="H186" s="12">
        <v>0</v>
      </c>
    </row>
    <row r="187" spans="1:8" s="13" customFormat="1" ht="27.6" hidden="1">
      <c r="A187" s="111" t="s">
        <v>23</v>
      </c>
      <c r="B187" s="137"/>
      <c r="C187" s="41" t="s">
        <v>156</v>
      </c>
      <c r="D187" s="41" t="s">
        <v>283</v>
      </c>
      <c r="E187" s="41" t="s">
        <v>24</v>
      </c>
      <c r="F187" s="53">
        <v>0</v>
      </c>
      <c r="G187" s="12">
        <v>0</v>
      </c>
      <c r="H187" s="12">
        <v>0</v>
      </c>
    </row>
    <row r="188" spans="1:8" s="13" customFormat="1">
      <c r="A188" s="11" t="s">
        <v>20</v>
      </c>
      <c r="B188" s="137"/>
      <c r="C188" s="137" t="s">
        <v>156</v>
      </c>
      <c r="D188" s="137" t="s">
        <v>157</v>
      </c>
      <c r="E188" s="137"/>
      <c r="F188" s="12">
        <f>F189+F191+F193+F195+F197</f>
        <v>400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395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395</v>
      </c>
      <c r="G190" s="17">
        <v>400</v>
      </c>
      <c r="H190" s="17">
        <v>450</v>
      </c>
    </row>
    <row r="191" spans="1:8" ht="33.6" customHeight="1">
      <c r="A191" s="49" t="s">
        <v>338</v>
      </c>
      <c r="B191" s="16"/>
      <c r="C191" s="16" t="s">
        <v>156</v>
      </c>
      <c r="D191" s="16" t="s">
        <v>337</v>
      </c>
      <c r="E191" s="16"/>
      <c r="F191" s="17">
        <v>5</v>
      </c>
      <c r="G191" s="99">
        <v>0</v>
      </c>
      <c r="H191" s="17">
        <v>0</v>
      </c>
    </row>
    <row r="192" spans="1:8" ht="38.4" customHeight="1">
      <c r="A192" s="49" t="s">
        <v>23</v>
      </c>
      <c r="B192" s="16"/>
      <c r="C192" s="16" t="s">
        <v>156</v>
      </c>
      <c r="D192" s="16" t="s">
        <v>337</v>
      </c>
      <c r="E192" s="16" t="s">
        <v>24</v>
      </c>
      <c r="F192" s="17">
        <v>5</v>
      </c>
      <c r="G192" s="99">
        <v>0</v>
      </c>
      <c r="H192" s="17">
        <v>0</v>
      </c>
    </row>
    <row r="193" spans="1:8" ht="49.2" hidden="1" customHeight="1">
      <c r="A193" s="15" t="s">
        <v>324</v>
      </c>
      <c r="B193" s="16"/>
      <c r="C193" s="16" t="s">
        <v>156</v>
      </c>
      <c r="D193" s="16" t="s">
        <v>329</v>
      </c>
      <c r="E193" s="16"/>
      <c r="F193" s="17">
        <f>F194</f>
        <v>0</v>
      </c>
      <c r="G193" s="99">
        <f>G194</f>
        <v>0</v>
      </c>
      <c r="H193" s="17">
        <f>H194</f>
        <v>0</v>
      </c>
    </row>
    <row r="194" spans="1:8" ht="48" hidden="1" customHeight="1">
      <c r="A194" s="30" t="s">
        <v>73</v>
      </c>
      <c r="B194" s="16"/>
      <c r="C194" s="16" t="s">
        <v>156</v>
      </c>
      <c r="D194" s="16" t="s">
        <v>329</v>
      </c>
      <c r="E194" s="16" t="s">
        <v>24</v>
      </c>
      <c r="F194" s="112">
        <v>0</v>
      </c>
      <c r="G194" s="101">
        <v>0</v>
      </c>
      <c r="H194" s="124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7"/>
      <c r="C199" s="41" t="s">
        <v>163</v>
      </c>
      <c r="D199" s="57"/>
      <c r="E199" s="58"/>
      <c r="F199" s="12">
        <f>F200+F206+F215+F224+F230+F236+F240+F279</f>
        <v>12672.4</v>
      </c>
      <c r="G199" s="12">
        <f>G200+G206+G215+G224+G230+G236+G240</f>
        <v>3916.7000000000003</v>
      </c>
      <c r="H199" s="12">
        <f>H200+H206+H240</f>
        <v>1188.0999999999999</v>
      </c>
    </row>
    <row r="200" spans="1:8" s="13" customFormat="1" ht="109.2" customHeight="1">
      <c r="A200" s="59" t="s">
        <v>356</v>
      </c>
      <c r="B200" s="117"/>
      <c r="C200" s="61" t="s">
        <v>163</v>
      </c>
      <c r="D200" s="62" t="s">
        <v>109</v>
      </c>
      <c r="E200" s="63"/>
      <c r="F200" s="64">
        <v>1111.0999999999999</v>
      </c>
      <c r="G200" s="65">
        <v>0</v>
      </c>
      <c r="H200" s="65">
        <v>0</v>
      </c>
    </row>
    <row r="201" spans="1:8" s="13" customFormat="1" ht="23.4" customHeight="1">
      <c r="A201" s="118" t="s">
        <v>294</v>
      </c>
      <c r="B201" s="119"/>
      <c r="C201" s="61" t="s">
        <v>163</v>
      </c>
      <c r="D201" s="62" t="s">
        <v>310</v>
      </c>
      <c r="E201" s="63"/>
      <c r="F201" s="64">
        <v>1111.0999999999999</v>
      </c>
      <c r="G201" s="65">
        <v>0</v>
      </c>
      <c r="H201" s="65">
        <v>0</v>
      </c>
    </row>
    <row r="202" spans="1:8" s="13" customFormat="1" ht="45.6" customHeight="1">
      <c r="A202" s="94" t="s">
        <v>357</v>
      </c>
      <c r="B202" s="66"/>
      <c r="C202" s="61" t="s">
        <v>163</v>
      </c>
      <c r="D202" s="62" t="s">
        <v>254</v>
      </c>
      <c r="E202" s="63"/>
      <c r="F202" s="64">
        <f t="shared" ref="F202:H203" si="20">F203</f>
        <v>1111.0999999999999</v>
      </c>
      <c r="G202" s="65">
        <f t="shared" si="20"/>
        <v>0</v>
      </c>
      <c r="H202" s="65">
        <f t="shared" si="20"/>
        <v>0</v>
      </c>
    </row>
    <row r="203" spans="1:8" s="13" customFormat="1" ht="94.2" customHeight="1">
      <c r="A203" s="72" t="s">
        <v>111</v>
      </c>
      <c r="B203" s="60"/>
      <c r="C203" s="61" t="s">
        <v>163</v>
      </c>
      <c r="D203" s="62" t="s">
        <v>255</v>
      </c>
      <c r="E203" s="63"/>
      <c r="F203" s="64">
        <f t="shared" si="20"/>
        <v>1111.0999999999999</v>
      </c>
      <c r="G203" s="65">
        <f t="shared" si="20"/>
        <v>0</v>
      </c>
      <c r="H203" s="65">
        <f t="shared" si="20"/>
        <v>0</v>
      </c>
    </row>
    <row r="204" spans="1:8" s="13" customFormat="1" ht="29.4" customHeight="1">
      <c r="A204" s="73" t="s">
        <v>23</v>
      </c>
      <c r="B204" s="60"/>
      <c r="C204" s="46" t="s">
        <v>163</v>
      </c>
      <c r="D204" s="67" t="s">
        <v>255</v>
      </c>
      <c r="E204" s="68" t="s">
        <v>24</v>
      </c>
      <c r="F204" s="65">
        <v>1111.0999999999999</v>
      </c>
      <c r="G204" s="65">
        <v>0</v>
      </c>
      <c r="H204" s="65">
        <v>0</v>
      </c>
    </row>
    <row r="205" spans="1:8" s="13" customFormat="1" ht="28.2" customHeight="1">
      <c r="A205" s="36" t="s">
        <v>162</v>
      </c>
      <c r="B205" s="16"/>
      <c r="C205" s="46" t="s">
        <v>163</v>
      </c>
      <c r="D205" s="93" t="s">
        <v>255</v>
      </c>
      <c r="E205" s="45" t="s">
        <v>24</v>
      </c>
      <c r="F205" s="17">
        <v>1111.0999999999999</v>
      </c>
      <c r="G205" s="17">
        <v>0</v>
      </c>
      <c r="H205" s="17">
        <v>0</v>
      </c>
    </row>
    <row r="206" spans="1:8" ht="66">
      <c r="A206" s="70" t="s">
        <v>240</v>
      </c>
      <c r="B206" s="137"/>
      <c r="C206" s="137" t="s">
        <v>163</v>
      </c>
      <c r="D206" s="71" t="s">
        <v>164</v>
      </c>
      <c r="E206" s="69"/>
      <c r="F206" s="12">
        <f>F208</f>
        <v>339.9</v>
      </c>
      <c r="G206" s="12">
        <f>G208</f>
        <v>276.3</v>
      </c>
      <c r="H206" s="12">
        <f>H208</f>
        <v>387.3</v>
      </c>
    </row>
    <row r="207" spans="1:8" ht="26.4">
      <c r="A207" s="118" t="s">
        <v>294</v>
      </c>
      <c r="B207" s="137"/>
      <c r="C207" s="137" t="s">
        <v>163</v>
      </c>
      <c r="D207" s="137" t="s">
        <v>322</v>
      </c>
      <c r="E207" s="109"/>
      <c r="F207" s="12">
        <f>F208</f>
        <v>339.9</v>
      </c>
      <c r="G207" s="12">
        <f>G208</f>
        <v>276.3</v>
      </c>
      <c r="H207" s="12">
        <f>H208+H210</f>
        <v>387.3</v>
      </c>
    </row>
    <row r="208" spans="1:8" s="13" customFormat="1" ht="49.8" customHeight="1">
      <c r="A208" s="15" t="s">
        <v>250</v>
      </c>
      <c r="B208" s="137"/>
      <c r="C208" s="137" t="s">
        <v>163</v>
      </c>
      <c r="D208" s="137" t="s">
        <v>251</v>
      </c>
      <c r="E208" s="137"/>
      <c r="F208" s="12">
        <f>F209+F211+F214</f>
        <v>339.9</v>
      </c>
      <c r="G208" s="12">
        <f>G209+G211</f>
        <v>276.3</v>
      </c>
      <c r="H208" s="12">
        <f>H209+H211</f>
        <v>387.3</v>
      </c>
    </row>
    <row r="209" spans="1:8" s="13" customFormat="1" ht="41.4" hidden="1" customHeight="1">
      <c r="A209" s="15" t="s">
        <v>165</v>
      </c>
      <c r="B209" s="137"/>
      <c r="C209" s="16" t="s">
        <v>163</v>
      </c>
      <c r="D209" s="16" t="s">
        <v>330</v>
      </c>
      <c r="E209" s="137"/>
      <c r="F209" s="17">
        <f>F210</f>
        <v>0</v>
      </c>
      <c r="G209" s="17">
        <f>G210</f>
        <v>0</v>
      </c>
      <c r="H209" s="17">
        <f>H210</f>
        <v>0</v>
      </c>
    </row>
    <row r="210" spans="1:8" ht="36" hidden="1" customHeight="1">
      <c r="A210" s="18" t="s">
        <v>23</v>
      </c>
      <c r="B210" s="16"/>
      <c r="C210" s="16" t="s">
        <v>163</v>
      </c>
      <c r="D210" s="16" t="s">
        <v>330</v>
      </c>
      <c r="E210" s="16" t="s">
        <v>24</v>
      </c>
      <c r="F210" s="17">
        <v>0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339.9</v>
      </c>
      <c r="G211" s="17">
        <f>G212</f>
        <v>276.3</v>
      </c>
      <c r="H211" s="17">
        <f>H212</f>
        <v>387.3</v>
      </c>
    </row>
    <row r="212" spans="1:8" ht="54.6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17">
        <v>339.9</v>
      </c>
      <c r="G212" s="17">
        <v>276.3</v>
      </c>
      <c r="H212" s="17">
        <v>387.3</v>
      </c>
    </row>
    <row r="213" spans="1:8" ht="56.4" hidden="1" customHeight="1">
      <c r="A213" s="15" t="s">
        <v>167</v>
      </c>
      <c r="B213" s="16"/>
      <c r="C213" s="16" t="s">
        <v>163</v>
      </c>
      <c r="D213" s="16" t="s">
        <v>346</v>
      </c>
      <c r="E213" s="16"/>
      <c r="F213" s="17">
        <v>0</v>
      </c>
      <c r="G213" s="17">
        <v>0</v>
      </c>
      <c r="H213" s="17">
        <v>0</v>
      </c>
    </row>
    <row r="214" spans="1:8" ht="65.400000000000006" hidden="1" customHeight="1">
      <c r="A214" s="18" t="s">
        <v>23</v>
      </c>
      <c r="B214" s="16"/>
      <c r="C214" s="16" t="s">
        <v>163</v>
      </c>
      <c r="D214" s="16" t="s">
        <v>346</v>
      </c>
      <c r="E214" s="16" t="s">
        <v>24</v>
      </c>
      <c r="F214" s="17">
        <v>0</v>
      </c>
      <c r="G214" s="17">
        <v>0</v>
      </c>
      <c r="H214" s="17">
        <v>0</v>
      </c>
    </row>
    <row r="215" spans="1:8" ht="64.2" customHeight="1">
      <c r="A215" s="11" t="s">
        <v>299</v>
      </c>
      <c r="B215" s="137"/>
      <c r="C215" s="137" t="s">
        <v>163</v>
      </c>
      <c r="D215" s="137" t="s">
        <v>168</v>
      </c>
      <c r="E215" s="137"/>
      <c r="F215" s="12">
        <f>F219</f>
        <v>8888.9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294</v>
      </c>
      <c r="B216" s="137"/>
      <c r="C216" s="137" t="s">
        <v>163</v>
      </c>
      <c r="D216" s="137" t="s">
        <v>300</v>
      </c>
      <c r="E216" s="137"/>
      <c r="F216" s="12">
        <v>8888.9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295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7"/>
      <c r="C219" s="137" t="s">
        <v>163</v>
      </c>
      <c r="D219" s="16" t="s">
        <v>301</v>
      </c>
      <c r="E219" s="137"/>
      <c r="F219" s="12">
        <f>F220+F222</f>
        <v>8888.9</v>
      </c>
      <c r="G219" s="12">
        <f>G220+G222</f>
        <v>0</v>
      </c>
      <c r="H219" s="12">
        <f>H220+H222</f>
        <v>0</v>
      </c>
    </row>
    <row r="220" spans="1:8" ht="26.4">
      <c r="A220" s="30" t="s">
        <v>358</v>
      </c>
      <c r="B220" s="16"/>
      <c r="C220" s="16" t="s">
        <v>163</v>
      </c>
      <c r="D220" s="16" t="s">
        <v>302</v>
      </c>
      <c r="E220" s="16"/>
      <c r="F220" s="17">
        <f>F221</f>
        <v>8888.9</v>
      </c>
      <c r="G220" s="17">
        <f>G221</f>
        <v>0</v>
      </c>
      <c r="H220" s="17">
        <f>H221</f>
        <v>0</v>
      </c>
    </row>
    <row r="221" spans="1:8" ht="76.2" customHeight="1">
      <c r="A221" s="18" t="s">
        <v>23</v>
      </c>
      <c r="B221" s="16"/>
      <c r="C221" s="16" t="s">
        <v>163</v>
      </c>
      <c r="D221" s="16" t="s">
        <v>302</v>
      </c>
      <c r="E221" s="16" t="s">
        <v>24</v>
      </c>
      <c r="F221" s="17">
        <v>8888.9</v>
      </c>
      <c r="G221" s="17">
        <v>0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7"/>
      <c r="C224" s="137"/>
      <c r="D224" s="137"/>
      <c r="E224" s="137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7" t="s">
        <v>163</v>
      </c>
      <c r="D230" s="137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0.6" hidden="1" customHeight="1">
      <c r="A233" s="80" t="s">
        <v>328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77.400000000000006" hidden="1" customHeight="1">
      <c r="A234" s="80" t="s">
        <v>361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1.6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61.2" hidden="1" customHeight="1">
      <c r="A236" s="38" t="s">
        <v>128</v>
      </c>
      <c r="B236" s="16"/>
      <c r="C236" s="137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1.2" hidden="1" customHeight="1">
      <c r="A237" s="113" t="s">
        <v>249</v>
      </c>
      <c r="B237" s="102"/>
      <c r="C237" s="102" t="s">
        <v>163</v>
      </c>
      <c r="D237" s="87" t="s">
        <v>273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58.2" hidden="1" customHeight="1">
      <c r="A238" s="15" t="s">
        <v>130</v>
      </c>
      <c r="B238" s="16"/>
      <c r="C238" s="16" t="s">
        <v>163</v>
      </c>
      <c r="D238" s="9" t="s">
        <v>274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44.4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7"/>
      <c r="C240" s="137" t="s">
        <v>163</v>
      </c>
      <c r="D240" s="137" t="s">
        <v>52</v>
      </c>
      <c r="E240" s="137"/>
      <c r="F240" s="12">
        <f t="shared" ref="F240:H241" si="23">F241</f>
        <v>1701</v>
      </c>
      <c r="G240" s="12">
        <f t="shared" si="23"/>
        <v>3640.4</v>
      </c>
      <c r="H240" s="12">
        <f t="shared" si="23"/>
        <v>800.8</v>
      </c>
    </row>
    <row r="241" spans="1:8" s="13" customFormat="1" ht="26.4">
      <c r="A241" s="11" t="s">
        <v>20</v>
      </c>
      <c r="B241" s="137"/>
      <c r="C241" s="137" t="s">
        <v>163</v>
      </c>
      <c r="D241" s="137" t="s">
        <v>77</v>
      </c>
      <c r="E241" s="137"/>
      <c r="F241" s="12">
        <f t="shared" si="23"/>
        <v>1701</v>
      </c>
      <c r="G241" s="12">
        <f t="shared" si="23"/>
        <v>3640.4</v>
      </c>
      <c r="H241" s="12">
        <f t="shared" si="23"/>
        <v>800.8</v>
      </c>
    </row>
    <row r="242" spans="1:8" s="13" customFormat="1" ht="26.4">
      <c r="A242" s="11" t="s">
        <v>20</v>
      </c>
      <c r="B242" s="137"/>
      <c r="C242" s="137" t="s">
        <v>163</v>
      </c>
      <c r="D242" s="137" t="s">
        <v>78</v>
      </c>
      <c r="E242" s="137"/>
      <c r="F242" s="12">
        <f>F244+F245+F247+F249++F251+F254+F256+F258</f>
        <v>1701</v>
      </c>
      <c r="G242" s="12">
        <f>G243+G259+G261+G263</f>
        <v>3640.4</v>
      </c>
      <c r="H242" s="12">
        <f>H243+H259+H261+H263</f>
        <v>800.8</v>
      </c>
    </row>
    <row r="243" spans="1:8" s="13" customFormat="1" ht="26.4">
      <c r="A243" s="19" t="s">
        <v>332</v>
      </c>
      <c r="B243" s="16"/>
      <c r="C243" s="16" t="s">
        <v>163</v>
      </c>
      <c r="D243" s="16" t="s">
        <v>178</v>
      </c>
      <c r="E243" s="16"/>
      <c r="F243" s="17">
        <f>F244</f>
        <v>1701</v>
      </c>
      <c r="G243" s="17">
        <f>G244+G258</f>
        <v>3640.4</v>
      </c>
      <c r="H243" s="17">
        <f>H244+H258</f>
        <v>800.8</v>
      </c>
    </row>
    <row r="244" spans="1:8" ht="25.2" customHeight="1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1701</v>
      </c>
      <c r="G244" s="17">
        <v>3640.4</v>
      </c>
      <c r="H244" s="17">
        <v>800.8</v>
      </c>
    </row>
    <row r="245" spans="1:8" ht="0.6" hidden="1" customHeight="1">
      <c r="A245" s="18" t="s">
        <v>343</v>
      </c>
      <c r="B245" s="16"/>
      <c r="C245" s="16" t="s">
        <v>163</v>
      </c>
      <c r="D245" s="16" t="s">
        <v>345</v>
      </c>
      <c r="E245" s="16"/>
      <c r="F245" s="17">
        <v>0</v>
      </c>
      <c r="G245" s="17">
        <v>0</v>
      </c>
      <c r="H245" s="17">
        <v>0</v>
      </c>
    </row>
    <row r="246" spans="1:8" ht="27.6" hidden="1">
      <c r="A246" s="18" t="s">
        <v>23</v>
      </c>
      <c r="B246" s="16"/>
      <c r="C246" s="16" t="s">
        <v>163</v>
      </c>
      <c r="D246" s="16" t="s">
        <v>345</v>
      </c>
      <c r="E246" s="16" t="s">
        <v>24</v>
      </c>
      <c r="F246" s="17">
        <v>0</v>
      </c>
      <c r="G246" s="17">
        <v>0</v>
      </c>
      <c r="H246" s="17">
        <v>0</v>
      </c>
    </row>
    <row r="247" spans="1:8" ht="26.4" hidden="1">
      <c r="A247" s="19" t="s">
        <v>333</v>
      </c>
      <c r="B247" s="16"/>
      <c r="C247" s="16" t="s">
        <v>163</v>
      </c>
      <c r="D247" s="16" t="s">
        <v>317</v>
      </c>
      <c r="E247" s="16"/>
      <c r="F247" s="17">
        <v>0</v>
      </c>
      <c r="G247" s="17">
        <v>0</v>
      </c>
      <c r="H247" s="17">
        <v>0</v>
      </c>
    </row>
    <row r="248" spans="1:8" ht="27.6" hidden="1">
      <c r="A248" s="18" t="s">
        <v>23</v>
      </c>
      <c r="B248" s="16"/>
      <c r="C248" s="16" t="s">
        <v>163</v>
      </c>
      <c r="D248" s="16" t="s">
        <v>317</v>
      </c>
      <c r="E248" s="16" t="s">
        <v>24</v>
      </c>
      <c r="F248" s="17">
        <v>0</v>
      </c>
      <c r="G248" s="17">
        <v>0</v>
      </c>
      <c r="H248" s="17">
        <v>0</v>
      </c>
    </row>
    <row r="249" spans="1:8" ht="26.4" hidden="1">
      <c r="A249" s="19" t="s">
        <v>332</v>
      </c>
      <c r="B249" s="16"/>
      <c r="C249" s="16" t="s">
        <v>163</v>
      </c>
      <c r="D249" s="16" t="s">
        <v>331</v>
      </c>
      <c r="E249" s="16"/>
      <c r="F249" s="17">
        <v>0</v>
      </c>
      <c r="G249" s="17">
        <v>0</v>
      </c>
      <c r="H249" s="17">
        <v>0</v>
      </c>
    </row>
    <row r="250" spans="1:8" ht="27.6" hidden="1">
      <c r="A250" s="18" t="s">
        <v>23</v>
      </c>
      <c r="B250" s="16"/>
      <c r="C250" s="16" t="s">
        <v>163</v>
      </c>
      <c r="D250" s="16" t="s">
        <v>331</v>
      </c>
      <c r="E250" s="16" t="s">
        <v>24</v>
      </c>
      <c r="F250" s="17">
        <v>0</v>
      </c>
      <c r="G250" s="17">
        <v>0</v>
      </c>
      <c r="H250" s="17">
        <v>0</v>
      </c>
    </row>
    <row r="251" spans="1:8" ht="26.4" hidden="1">
      <c r="A251" s="19" t="s">
        <v>332</v>
      </c>
      <c r="B251" s="16"/>
      <c r="C251" s="16" t="s">
        <v>163</v>
      </c>
      <c r="D251" s="16" t="s">
        <v>335</v>
      </c>
      <c r="E251" s="16"/>
      <c r="F251" s="17">
        <v>0</v>
      </c>
      <c r="G251" s="17">
        <v>0</v>
      </c>
      <c r="H251" s="17">
        <v>0</v>
      </c>
    </row>
    <row r="252" spans="1:8" ht="26.4" hidden="1">
      <c r="A252" s="19" t="s">
        <v>336</v>
      </c>
      <c r="B252" s="16"/>
      <c r="C252" s="16" t="s">
        <v>163</v>
      </c>
      <c r="D252" s="16" t="s">
        <v>335</v>
      </c>
      <c r="E252" s="16"/>
      <c r="F252" s="17">
        <v>0</v>
      </c>
      <c r="G252" s="17">
        <v>0</v>
      </c>
      <c r="H252" s="17">
        <v>0</v>
      </c>
    </row>
    <row r="253" spans="1:8" ht="27.6" hidden="1">
      <c r="A253" s="18" t="s">
        <v>23</v>
      </c>
      <c r="B253" s="16"/>
      <c r="C253" s="16" t="s">
        <v>163</v>
      </c>
      <c r="D253" s="16" t="s">
        <v>335</v>
      </c>
      <c r="E253" s="16" t="s">
        <v>24</v>
      </c>
      <c r="F253" s="17">
        <v>0</v>
      </c>
      <c r="G253" s="17">
        <v>0</v>
      </c>
      <c r="H253" s="17">
        <v>0</v>
      </c>
    </row>
    <row r="254" spans="1:8" ht="26.4" hidden="1">
      <c r="A254" s="19" t="s">
        <v>332</v>
      </c>
      <c r="B254" s="16"/>
      <c r="C254" s="16" t="s">
        <v>163</v>
      </c>
      <c r="D254" s="16" t="s">
        <v>316</v>
      </c>
      <c r="E254" s="16"/>
      <c r="F254" s="17">
        <v>0</v>
      </c>
      <c r="G254" s="17">
        <v>0</v>
      </c>
      <c r="H254" s="17">
        <v>0</v>
      </c>
    </row>
    <row r="255" spans="1:8" ht="27.6" hidden="1">
      <c r="A255" s="18" t="s">
        <v>23</v>
      </c>
      <c r="B255" s="16"/>
      <c r="C255" s="16" t="s">
        <v>163</v>
      </c>
      <c r="D255" s="16" t="s">
        <v>316</v>
      </c>
      <c r="E255" s="16" t="s">
        <v>24</v>
      </c>
      <c r="F255" s="17">
        <v>0</v>
      </c>
      <c r="G255" s="17">
        <v>0</v>
      </c>
      <c r="H255" s="17">
        <v>0</v>
      </c>
    </row>
    <row r="256" spans="1:8" ht="26.4" hidden="1">
      <c r="A256" s="19" t="s">
        <v>332</v>
      </c>
      <c r="B256" s="16"/>
      <c r="C256" s="16" t="s">
        <v>163</v>
      </c>
      <c r="D256" s="16" t="s">
        <v>318</v>
      </c>
      <c r="E256" s="16"/>
      <c r="F256" s="17">
        <v>0</v>
      </c>
      <c r="G256" s="17">
        <v>0</v>
      </c>
      <c r="H256" s="17">
        <v>0</v>
      </c>
    </row>
    <row r="257" spans="1:8" ht="27" hidden="1" customHeight="1">
      <c r="A257" s="18" t="s">
        <v>23</v>
      </c>
      <c r="B257" s="16"/>
      <c r="C257" s="16" t="s">
        <v>163</v>
      </c>
      <c r="D257" s="16" t="s">
        <v>318</v>
      </c>
      <c r="E257" s="16" t="s">
        <v>24</v>
      </c>
      <c r="F257" s="17">
        <v>0</v>
      </c>
      <c r="G257" s="17">
        <v>0</v>
      </c>
      <c r="H257" s="17">
        <v>0</v>
      </c>
    </row>
    <row r="258" spans="1:8" ht="26.4" hidden="1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17">
        <v>0</v>
      </c>
      <c r="G258" s="17">
        <v>0</v>
      </c>
      <c r="H258" s="17">
        <v>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7"/>
      <c r="C265" s="137"/>
      <c r="D265" s="137"/>
      <c r="E265" s="137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7"/>
      <c r="C266" s="137"/>
      <c r="D266" s="137"/>
      <c r="E266" s="137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7"/>
      <c r="C267" s="137"/>
      <c r="D267" s="137"/>
      <c r="E267" s="137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7"/>
      <c r="C268" s="137"/>
      <c r="D268" s="137"/>
      <c r="E268" s="137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t="0.6" customHeight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20.399999999999999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21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31.8" hidden="1" customHeight="1">
      <c r="A278" s="35"/>
      <c r="B278" s="16"/>
      <c r="C278" s="16"/>
      <c r="D278" s="16"/>
      <c r="E278" s="16"/>
      <c r="F278" s="17"/>
      <c r="G278" s="17">
        <f t="shared" si="27"/>
        <v>0</v>
      </c>
      <c r="H278" s="17">
        <f t="shared" si="27"/>
        <v>0</v>
      </c>
    </row>
    <row r="279" spans="1:8" ht="45" customHeight="1">
      <c r="A279" s="105" t="s">
        <v>328</v>
      </c>
      <c r="B279" s="106"/>
      <c r="C279" s="106" t="s">
        <v>163</v>
      </c>
      <c r="D279" s="138" t="s">
        <v>78</v>
      </c>
      <c r="E279" s="106"/>
      <c r="F279" s="107">
        <v>631.5</v>
      </c>
      <c r="G279" s="140">
        <v>0</v>
      </c>
      <c r="H279" s="140">
        <f>G279+G279*0.05</f>
        <v>0</v>
      </c>
    </row>
    <row r="280" spans="1:8" ht="39.6" customHeight="1">
      <c r="A280" s="18" t="s">
        <v>361</v>
      </c>
      <c r="B280" s="41"/>
      <c r="C280" s="41" t="s">
        <v>163</v>
      </c>
      <c r="D280" s="16" t="s">
        <v>362</v>
      </c>
      <c r="E280" s="41"/>
      <c r="F280" s="141">
        <v>631.5</v>
      </c>
      <c r="G280" s="142">
        <v>0</v>
      </c>
      <c r="H280" s="142">
        <v>0</v>
      </c>
    </row>
    <row r="281" spans="1:8" ht="26.4" hidden="1">
      <c r="A281" s="30" t="s">
        <v>286</v>
      </c>
      <c r="B281" s="16"/>
      <c r="C281" s="16" t="s">
        <v>287</v>
      </c>
      <c r="D281" s="16" t="s">
        <v>288</v>
      </c>
      <c r="E281" s="16"/>
      <c r="F281" s="112">
        <v>0</v>
      </c>
      <c r="G281" s="101">
        <v>0</v>
      </c>
      <c r="H281" s="101">
        <v>0</v>
      </c>
    </row>
    <row r="282" spans="1:8" ht="41.4" hidden="1">
      <c r="A282" s="18" t="s">
        <v>188</v>
      </c>
      <c r="B282" s="16"/>
      <c r="C282" s="16" t="s">
        <v>287</v>
      </c>
      <c r="D282" s="16" t="s">
        <v>288</v>
      </c>
      <c r="E282" s="16" t="s">
        <v>190</v>
      </c>
      <c r="F282" s="112">
        <v>0</v>
      </c>
      <c r="G282" s="101">
        <v>0</v>
      </c>
      <c r="H282" s="101">
        <v>0</v>
      </c>
    </row>
    <row r="283" spans="1:8" ht="55.2" hidden="1">
      <c r="A283" s="18" t="s">
        <v>315</v>
      </c>
      <c r="B283" s="16"/>
      <c r="C283" s="16" t="s">
        <v>287</v>
      </c>
      <c r="D283" s="16" t="s">
        <v>319</v>
      </c>
      <c r="E283" s="16"/>
      <c r="F283" s="112">
        <v>0</v>
      </c>
      <c r="G283" s="101">
        <v>0</v>
      </c>
      <c r="H283" s="101">
        <v>0</v>
      </c>
    </row>
    <row r="284" spans="1:8" ht="39" customHeight="1">
      <c r="A284" s="18" t="s">
        <v>23</v>
      </c>
      <c r="B284" s="16"/>
      <c r="C284" s="16" t="s">
        <v>163</v>
      </c>
      <c r="D284" s="16" t="s">
        <v>362</v>
      </c>
      <c r="E284" s="16" t="s">
        <v>24</v>
      </c>
      <c r="F284" s="112">
        <v>631.5</v>
      </c>
      <c r="G284" s="101">
        <v>0</v>
      </c>
      <c r="H284" s="101">
        <v>0</v>
      </c>
    </row>
    <row r="285" spans="1:8" s="13" customFormat="1">
      <c r="A285" s="11" t="s">
        <v>182</v>
      </c>
      <c r="B285" s="137"/>
      <c r="C285" s="137" t="s">
        <v>183</v>
      </c>
      <c r="D285" s="137"/>
      <c r="E285" s="137"/>
      <c r="F285" s="12">
        <f t="shared" ref="F285:H286" si="28">F286</f>
        <v>8459.2000000000007</v>
      </c>
      <c r="G285" s="129">
        <f t="shared" si="28"/>
        <v>2222.6</v>
      </c>
      <c r="H285" s="129">
        <f t="shared" si="28"/>
        <v>2222.6</v>
      </c>
    </row>
    <row r="286" spans="1:8" s="13" customFormat="1">
      <c r="A286" s="42" t="s">
        <v>184</v>
      </c>
      <c r="B286" s="137"/>
      <c r="C286" s="137" t="s">
        <v>185</v>
      </c>
      <c r="D286" s="137"/>
      <c r="E286" s="137"/>
      <c r="F286" s="12">
        <f>F287</f>
        <v>8459.2000000000007</v>
      </c>
      <c r="G286" s="12">
        <f t="shared" si="28"/>
        <v>2222.6</v>
      </c>
      <c r="H286" s="12">
        <f t="shared" si="28"/>
        <v>2222.6</v>
      </c>
    </row>
    <row r="287" spans="1:8" s="13" customFormat="1" ht="69" customHeight="1">
      <c r="A287" s="43" t="s">
        <v>239</v>
      </c>
      <c r="B287" s="137"/>
      <c r="C287" s="137" t="s">
        <v>185</v>
      </c>
      <c r="D287" s="137" t="s">
        <v>186</v>
      </c>
      <c r="E287" s="137"/>
      <c r="F287" s="12">
        <v>8459.2000000000007</v>
      </c>
      <c r="G287" s="12">
        <f>G289</f>
        <v>2222.6</v>
      </c>
      <c r="H287" s="12">
        <f>H289</f>
        <v>2222.6</v>
      </c>
    </row>
    <row r="288" spans="1:8" s="13" customFormat="1" ht="33" customHeight="1">
      <c r="A288" s="43" t="s">
        <v>294</v>
      </c>
      <c r="B288" s="137"/>
      <c r="C288" s="137" t="s">
        <v>185</v>
      </c>
      <c r="D288" s="137" t="s">
        <v>311</v>
      </c>
      <c r="E288" s="137"/>
      <c r="F288" s="12">
        <v>8459.2000000000007</v>
      </c>
      <c r="G288" s="12">
        <v>2222.6</v>
      </c>
      <c r="H288" s="12">
        <v>2222.6</v>
      </c>
    </row>
    <row r="289" spans="1:8" s="13" customFormat="1" ht="65.400000000000006" customHeight="1">
      <c r="A289" s="42" t="s">
        <v>245</v>
      </c>
      <c r="B289" s="137"/>
      <c r="C289" s="137" t="s">
        <v>185</v>
      </c>
      <c r="D289" s="137" t="s">
        <v>246</v>
      </c>
      <c r="E289" s="137"/>
      <c r="F289" s="12">
        <f>F290+F293+F295+F297+F299+F303</f>
        <v>2222.6</v>
      </c>
      <c r="G289" s="12">
        <f>G293+G295+G306+G297</f>
        <v>2222.6</v>
      </c>
      <c r="H289" s="12">
        <f>H293+H295+H306+H297</f>
        <v>2222.6</v>
      </c>
    </row>
    <row r="290" spans="1:8" s="13" customFormat="1" ht="31.8" hidden="1" customHeight="1">
      <c r="A290" s="127"/>
      <c r="B290" s="137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7"/>
      <c r="B291" s="137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7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1000</v>
      </c>
      <c r="G293" s="17">
        <f>G294</f>
        <v>1000</v>
      </c>
      <c r="H293" s="17">
        <f>H294</f>
        <v>1000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17">
        <v>1000</v>
      </c>
      <c r="G294" s="17">
        <v>1000</v>
      </c>
      <c r="H294" s="17">
        <v>1000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1222.5999999999999</v>
      </c>
      <c r="G297" s="17">
        <f>G298</f>
        <v>1222.5999999999999</v>
      </c>
      <c r="H297" s="17">
        <f>H298</f>
        <v>1222.5999999999999</v>
      </c>
    </row>
    <row r="298" spans="1:8" ht="62.4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17">
        <v>1222.5999999999999</v>
      </c>
      <c r="G298" s="17">
        <v>1222.5999999999999</v>
      </c>
      <c r="H298" s="17">
        <v>1222.5999999999999</v>
      </c>
    </row>
    <row r="299" spans="1:8" ht="63" hidden="1" customHeight="1">
      <c r="A299" s="18" t="s">
        <v>325</v>
      </c>
      <c r="B299" s="16"/>
      <c r="C299" s="16" t="s">
        <v>185</v>
      </c>
      <c r="D299" s="16" t="s">
        <v>326</v>
      </c>
      <c r="E299" s="16"/>
      <c r="F299" s="17">
        <v>0</v>
      </c>
      <c r="G299" s="17">
        <v>0</v>
      </c>
      <c r="H299" s="17">
        <v>0</v>
      </c>
    </row>
    <row r="300" spans="1:8" ht="58.8" hidden="1" customHeight="1">
      <c r="A300" s="18" t="s">
        <v>348</v>
      </c>
      <c r="B300" s="16"/>
      <c r="C300" s="16" t="s">
        <v>185</v>
      </c>
      <c r="D300" s="16" t="s">
        <v>326</v>
      </c>
      <c r="E300" s="16" t="s">
        <v>150</v>
      </c>
      <c r="F300" s="17">
        <v>0</v>
      </c>
      <c r="G300" s="17">
        <v>0</v>
      </c>
      <c r="H300" s="17">
        <v>0</v>
      </c>
    </row>
    <row r="301" spans="1:8" ht="49.2" customHeight="1">
      <c r="A301" s="18" t="s">
        <v>347</v>
      </c>
      <c r="B301" s="16"/>
      <c r="C301" s="16" t="s">
        <v>185</v>
      </c>
      <c r="D301" s="16" t="s">
        <v>349</v>
      </c>
      <c r="E301" s="16"/>
      <c r="F301" s="17">
        <v>6236.6</v>
      </c>
      <c r="G301" s="17">
        <v>0</v>
      </c>
      <c r="H301" s="17">
        <v>0</v>
      </c>
    </row>
    <row r="302" spans="1:8" ht="55.8" customHeight="1">
      <c r="A302" s="18" t="s">
        <v>348</v>
      </c>
      <c r="B302" s="16"/>
      <c r="C302" s="16" t="s">
        <v>185</v>
      </c>
      <c r="D302" s="16" t="s">
        <v>349</v>
      </c>
      <c r="E302" s="16" t="s">
        <v>150</v>
      </c>
      <c r="F302" s="17">
        <v>6236.6</v>
      </c>
      <c r="G302" s="17">
        <v>0</v>
      </c>
      <c r="H302" s="17">
        <v>0</v>
      </c>
    </row>
    <row r="303" spans="1:8" ht="38.4" hidden="1" customHeight="1">
      <c r="A303" s="80" t="s">
        <v>328</v>
      </c>
      <c r="B303" s="102"/>
      <c r="C303" s="102" t="s">
        <v>185</v>
      </c>
      <c r="D303" s="102" t="s">
        <v>327</v>
      </c>
      <c r="E303" s="102"/>
      <c r="F303" s="79">
        <v>0</v>
      </c>
      <c r="G303" s="79">
        <v>0</v>
      </c>
      <c r="H303" s="79">
        <v>0</v>
      </c>
    </row>
    <row r="304" spans="1:8" ht="57.6" hidden="1" customHeight="1">
      <c r="A304" s="80" t="s">
        <v>188</v>
      </c>
      <c r="B304" s="102"/>
      <c r="C304" s="102" t="s">
        <v>185</v>
      </c>
      <c r="D304" s="102" t="s">
        <v>327</v>
      </c>
      <c r="E304" s="102" t="s">
        <v>190</v>
      </c>
      <c r="F304" s="79">
        <v>0</v>
      </c>
      <c r="G304" s="79">
        <v>0</v>
      </c>
      <c r="H304" s="79">
        <v>0</v>
      </c>
    </row>
    <row r="305" spans="1:8" ht="27.6" hidden="1" customHeight="1">
      <c r="A305" s="105"/>
      <c r="B305" s="106"/>
      <c r="C305" s="106"/>
      <c r="D305" s="106"/>
      <c r="E305" s="106"/>
      <c r="F305" s="107"/>
      <c r="G305" s="107"/>
      <c r="H305" s="107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287</v>
      </c>
      <c r="D309" s="16" t="s">
        <v>319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hidden="1" customHeight="1">
      <c r="A310" s="127" t="s">
        <v>334</v>
      </c>
      <c r="B310" s="137"/>
      <c r="C310" s="16" t="s">
        <v>185</v>
      </c>
      <c r="D310" s="16" t="s">
        <v>54</v>
      </c>
      <c r="E310" s="16"/>
      <c r="F310" s="12">
        <v>0</v>
      </c>
      <c r="G310" s="12">
        <v>0</v>
      </c>
      <c r="H310" s="12">
        <v>0</v>
      </c>
    </row>
    <row r="311" spans="1:8" ht="29.4" hidden="1" customHeight="1">
      <c r="A311" s="18" t="s">
        <v>23</v>
      </c>
      <c r="B311" s="137"/>
      <c r="C311" s="16" t="s">
        <v>185</v>
      </c>
      <c r="D311" s="16" t="s">
        <v>54</v>
      </c>
      <c r="E311" s="16" t="s">
        <v>24</v>
      </c>
      <c r="F311" s="12">
        <v>0</v>
      </c>
      <c r="G311" s="12">
        <v>0</v>
      </c>
      <c r="H311" s="12">
        <v>0</v>
      </c>
    </row>
    <row r="312" spans="1:8">
      <c r="A312" s="11" t="s">
        <v>194</v>
      </c>
      <c r="B312" s="137"/>
      <c r="C312" s="137" t="s">
        <v>195</v>
      </c>
      <c r="D312" s="137"/>
      <c r="E312" s="137"/>
      <c r="F312" s="12">
        <f>F313+F319</f>
        <v>860</v>
      </c>
      <c r="G312" s="12">
        <f>G313+G319</f>
        <v>870</v>
      </c>
      <c r="H312" s="12">
        <f>H313+H320</f>
        <v>880</v>
      </c>
    </row>
    <row r="313" spans="1:8">
      <c r="A313" s="42" t="s">
        <v>196</v>
      </c>
      <c r="B313" s="137"/>
      <c r="C313" s="137" t="s">
        <v>197</v>
      </c>
      <c r="D313" s="137"/>
      <c r="E313" s="137"/>
      <c r="F313" s="12">
        <f t="shared" ref="F313:H314" si="29">F314</f>
        <v>860</v>
      </c>
      <c r="G313" s="12">
        <f>G314</f>
        <v>870</v>
      </c>
      <c r="H313" s="12">
        <f t="shared" si="29"/>
        <v>880</v>
      </c>
    </row>
    <row r="314" spans="1:8" ht="26.4">
      <c r="A314" s="11" t="s">
        <v>76</v>
      </c>
      <c r="B314" s="137"/>
      <c r="C314" s="137" t="s">
        <v>197</v>
      </c>
      <c r="D314" s="137" t="s">
        <v>52</v>
      </c>
      <c r="E314" s="137"/>
      <c r="F314" s="12">
        <f t="shared" si="29"/>
        <v>860</v>
      </c>
      <c r="G314" s="12">
        <f t="shared" si="29"/>
        <v>870</v>
      </c>
      <c r="H314" s="12">
        <f t="shared" si="29"/>
        <v>880</v>
      </c>
    </row>
    <row r="315" spans="1:8" ht="26.4">
      <c r="A315" s="11" t="s">
        <v>20</v>
      </c>
      <c r="B315" s="137"/>
      <c r="C315" s="137" t="s">
        <v>197</v>
      </c>
      <c r="D315" s="137" t="s">
        <v>77</v>
      </c>
      <c r="E315" s="137"/>
      <c r="F315" s="12">
        <f t="shared" ref="F315:H316" si="30">F317</f>
        <v>860</v>
      </c>
      <c r="G315" s="12">
        <f t="shared" si="30"/>
        <v>870</v>
      </c>
      <c r="H315" s="12">
        <f t="shared" si="30"/>
        <v>880</v>
      </c>
    </row>
    <row r="316" spans="1:8" ht="26.4">
      <c r="A316" s="11" t="s">
        <v>20</v>
      </c>
      <c r="B316" s="137"/>
      <c r="C316" s="137" t="s">
        <v>197</v>
      </c>
      <c r="D316" s="137" t="s">
        <v>78</v>
      </c>
      <c r="E316" s="137"/>
      <c r="F316" s="12">
        <f t="shared" si="30"/>
        <v>860</v>
      </c>
      <c r="G316" s="12">
        <f t="shared" si="30"/>
        <v>870</v>
      </c>
      <c r="H316" s="12">
        <f t="shared" si="30"/>
        <v>880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860</v>
      </c>
      <c r="G317" s="17">
        <f>G318</f>
        <v>870</v>
      </c>
      <c r="H317" s="17">
        <f>H318</f>
        <v>880</v>
      </c>
    </row>
    <row r="318" spans="1:8" ht="30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860</v>
      </c>
      <c r="G318" s="17">
        <v>870</v>
      </c>
      <c r="H318" s="17">
        <v>880</v>
      </c>
    </row>
    <row r="319" spans="1:8" ht="27" hidden="1" customHeight="1">
      <c r="A319" s="11" t="s">
        <v>202</v>
      </c>
      <c r="B319" s="137"/>
      <c r="C319" s="137" t="s">
        <v>277</v>
      </c>
      <c r="D319" s="137"/>
      <c r="E319" s="137"/>
      <c r="F319" s="12">
        <f t="shared" ref="F319:H324" si="31">F320</f>
        <v>0</v>
      </c>
      <c r="G319" s="12">
        <f t="shared" si="31"/>
        <v>0</v>
      </c>
      <c r="H319" s="12">
        <f t="shared" si="31"/>
        <v>0</v>
      </c>
    </row>
    <row r="320" spans="1:8" ht="81" hidden="1" customHeight="1">
      <c r="A320" s="78" t="s">
        <v>278</v>
      </c>
      <c r="B320" s="137"/>
      <c r="C320" s="41" t="s">
        <v>277</v>
      </c>
      <c r="D320" s="41" t="s">
        <v>231</v>
      </c>
      <c r="E320" s="137"/>
      <c r="F320" s="12">
        <f t="shared" si="31"/>
        <v>0</v>
      </c>
      <c r="G320" s="53">
        <f t="shared" si="31"/>
        <v>0</v>
      </c>
      <c r="H320" s="12">
        <f t="shared" si="31"/>
        <v>0</v>
      </c>
    </row>
    <row r="321" spans="1:8" ht="86.4" hidden="1" customHeight="1">
      <c r="A321" s="74" t="s">
        <v>230</v>
      </c>
      <c r="B321" s="75"/>
      <c r="C321" s="75"/>
      <c r="D321" s="75"/>
      <c r="E321" s="75"/>
      <c r="F321" s="76">
        <f>F323</f>
        <v>0</v>
      </c>
      <c r="G321" s="98">
        <f>G323</f>
        <v>0</v>
      </c>
      <c r="H321" s="76">
        <f>H323</f>
        <v>0</v>
      </c>
    </row>
    <row r="322" spans="1:8" ht="38.4" hidden="1" customHeight="1">
      <c r="A322" s="11" t="s">
        <v>294</v>
      </c>
      <c r="B322" s="137"/>
      <c r="C322" s="137" t="s">
        <v>277</v>
      </c>
      <c r="D322" s="41" t="s">
        <v>312</v>
      </c>
      <c r="E322" s="137"/>
      <c r="F322" s="12">
        <v>0</v>
      </c>
      <c r="G322" s="53">
        <v>0</v>
      </c>
      <c r="H322" s="12">
        <v>0</v>
      </c>
    </row>
    <row r="323" spans="1:8" ht="118.2" hidden="1" customHeight="1">
      <c r="A323" s="77" t="s">
        <v>243</v>
      </c>
      <c r="B323" s="137"/>
      <c r="C323" s="41" t="s">
        <v>277</v>
      </c>
      <c r="D323" s="41" t="s">
        <v>321</v>
      </c>
      <c r="E323" s="137"/>
      <c r="F323" s="12">
        <f t="shared" si="31"/>
        <v>0</v>
      </c>
      <c r="G323" s="53">
        <f t="shared" si="31"/>
        <v>0</v>
      </c>
      <c r="H323" s="12">
        <f t="shared" si="31"/>
        <v>0</v>
      </c>
    </row>
    <row r="324" spans="1:8" ht="48" hidden="1" customHeight="1">
      <c r="A324" s="19" t="s">
        <v>229</v>
      </c>
      <c r="B324" s="16"/>
      <c r="C324" s="41" t="s">
        <v>277</v>
      </c>
      <c r="D324" s="41" t="s">
        <v>244</v>
      </c>
      <c r="E324" s="16"/>
      <c r="F324" s="17">
        <f t="shared" si="31"/>
        <v>0</v>
      </c>
      <c r="G324" s="17">
        <f t="shared" si="31"/>
        <v>0</v>
      </c>
      <c r="H324" s="17">
        <f t="shared" si="31"/>
        <v>0</v>
      </c>
    </row>
    <row r="325" spans="1:8" ht="43.8" hidden="1" customHeight="1">
      <c r="A325" s="19" t="s">
        <v>228</v>
      </c>
      <c r="B325" s="16"/>
      <c r="C325" s="41" t="s">
        <v>277</v>
      </c>
      <c r="D325" s="41" t="s">
        <v>244</v>
      </c>
      <c r="E325" s="16" t="s">
        <v>201</v>
      </c>
      <c r="F325" s="17">
        <v>0</v>
      </c>
      <c r="G325" s="17">
        <v>0</v>
      </c>
      <c r="H325" s="17">
        <v>0</v>
      </c>
    </row>
    <row r="326" spans="1:8">
      <c r="A326" s="11" t="s">
        <v>203</v>
      </c>
      <c r="B326" s="137"/>
      <c r="C326" s="137" t="s">
        <v>204</v>
      </c>
      <c r="D326" s="137"/>
      <c r="E326" s="137"/>
      <c r="F326" s="12">
        <f>F327</f>
        <v>710.5</v>
      </c>
      <c r="G326" s="12">
        <f>G327</f>
        <v>500</v>
      </c>
      <c r="H326" s="12">
        <f>H327</f>
        <v>500</v>
      </c>
    </row>
    <row r="327" spans="1:8">
      <c r="A327" s="42" t="s">
        <v>205</v>
      </c>
      <c r="B327" s="137"/>
      <c r="C327" s="137" t="s">
        <v>206</v>
      </c>
      <c r="D327" s="137"/>
      <c r="E327" s="137"/>
      <c r="F327" s="12">
        <f>F334</f>
        <v>710.5</v>
      </c>
      <c r="G327" s="12">
        <f>G328+G341</f>
        <v>500</v>
      </c>
      <c r="H327" s="12">
        <f>H328+H341</f>
        <v>500</v>
      </c>
    </row>
    <row r="328" spans="1:8" s="13" customFormat="1" ht="0.75" customHeight="1">
      <c r="A328" s="43" t="s">
        <v>207</v>
      </c>
      <c r="B328" s="137"/>
      <c r="C328" s="137" t="s">
        <v>206</v>
      </c>
      <c r="D328" s="137" t="s">
        <v>208</v>
      </c>
      <c r="E328" s="137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7"/>
      <c r="C329" s="137" t="s">
        <v>206</v>
      </c>
      <c r="D329" s="137" t="s">
        <v>210</v>
      </c>
      <c r="E329" s="137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7"/>
      <c r="C334" s="137" t="s">
        <v>206</v>
      </c>
      <c r="D334" s="137" t="s">
        <v>52</v>
      </c>
      <c r="E334" s="137"/>
      <c r="F334" s="12">
        <f>F335</f>
        <v>710.5</v>
      </c>
      <c r="G334" s="12">
        <f>G335</f>
        <v>500</v>
      </c>
      <c r="H334" s="12">
        <f>H335</f>
        <v>500</v>
      </c>
    </row>
    <row r="335" spans="1:8" ht="23.4" customHeight="1">
      <c r="A335" s="11" t="s">
        <v>20</v>
      </c>
      <c r="B335" s="137"/>
      <c r="C335" s="137" t="s">
        <v>206</v>
      </c>
      <c r="D335" s="137" t="s">
        <v>77</v>
      </c>
      <c r="E335" s="137"/>
      <c r="F335" s="12">
        <f>F336+F339+F341+F343</f>
        <v>710.5</v>
      </c>
      <c r="G335" s="12">
        <f>G339+G341+G336</f>
        <v>500</v>
      </c>
      <c r="H335" s="12">
        <f>H339+H341+H336</f>
        <v>500</v>
      </c>
    </row>
    <row r="336" spans="1:8" ht="33" hidden="1" customHeight="1">
      <c r="A336" s="30" t="s">
        <v>340</v>
      </c>
      <c r="B336" s="137"/>
      <c r="C336" s="16" t="s">
        <v>206</v>
      </c>
      <c r="D336" s="16" t="s">
        <v>339</v>
      </c>
      <c r="E336" s="16"/>
      <c r="F336" s="12">
        <f>F337</f>
        <v>0</v>
      </c>
      <c r="G336" s="12">
        <f>G337</f>
        <v>0</v>
      </c>
      <c r="H336" s="12">
        <f>H337</f>
        <v>0</v>
      </c>
    </row>
    <row r="337" spans="1:8" ht="45" hidden="1" customHeight="1">
      <c r="A337" s="49" t="s">
        <v>23</v>
      </c>
      <c r="B337" s="137"/>
      <c r="C337" s="16" t="s">
        <v>206</v>
      </c>
      <c r="D337" s="16" t="s">
        <v>339</v>
      </c>
      <c r="E337" s="16" t="s">
        <v>24</v>
      </c>
      <c r="F337" s="17">
        <v>0</v>
      </c>
      <c r="G337" s="17">
        <v>0</v>
      </c>
      <c r="H337" s="17">
        <f>G337+G337*0.05</f>
        <v>0</v>
      </c>
    </row>
    <row r="338" spans="1:8" ht="45" customHeight="1">
      <c r="A338" s="18" t="s">
        <v>328</v>
      </c>
      <c r="B338" s="138"/>
      <c r="C338" s="16" t="s">
        <v>206</v>
      </c>
      <c r="D338" s="138" t="s">
        <v>77</v>
      </c>
      <c r="E338" s="16"/>
      <c r="F338" s="17">
        <v>210.5</v>
      </c>
      <c r="G338" s="17">
        <v>0</v>
      </c>
      <c r="H338" s="17">
        <v>0</v>
      </c>
    </row>
    <row r="339" spans="1:8" ht="33" customHeight="1">
      <c r="A339" s="49" t="s">
        <v>360</v>
      </c>
      <c r="B339" s="16"/>
      <c r="C339" s="16" t="s">
        <v>206</v>
      </c>
      <c r="D339" s="16" t="s">
        <v>359</v>
      </c>
      <c r="E339" s="16"/>
      <c r="F339" s="17">
        <v>210.5</v>
      </c>
      <c r="G339" s="17">
        <f>G340</f>
        <v>0</v>
      </c>
      <c r="H339" s="17">
        <f>H340</f>
        <v>0</v>
      </c>
    </row>
    <row r="340" spans="1:8" ht="47.4" customHeight="1">
      <c r="A340" s="49" t="s">
        <v>23</v>
      </c>
      <c r="B340" s="16"/>
      <c r="C340" s="16" t="s">
        <v>206</v>
      </c>
      <c r="D340" s="16" t="s">
        <v>359</v>
      </c>
      <c r="E340" s="16" t="s">
        <v>24</v>
      </c>
      <c r="F340" s="17">
        <v>210.5</v>
      </c>
      <c r="G340" s="17">
        <v>0</v>
      </c>
      <c r="H340" s="17">
        <f>G340+G340*0.05</f>
        <v>0</v>
      </c>
    </row>
    <row r="341" spans="1:8" ht="42" customHeight="1">
      <c r="A341" s="30" t="s">
        <v>187</v>
      </c>
      <c r="B341" s="16"/>
      <c r="C341" s="16" t="s">
        <v>206</v>
      </c>
      <c r="D341" s="16" t="s">
        <v>215</v>
      </c>
      <c r="E341" s="16"/>
      <c r="F341" s="17">
        <v>500</v>
      </c>
      <c r="G341" s="17">
        <f>G342</f>
        <v>500</v>
      </c>
      <c r="H341" s="17">
        <f>H342</f>
        <v>500</v>
      </c>
    </row>
    <row r="342" spans="1:8" ht="44.4" customHeight="1">
      <c r="A342" s="49" t="s">
        <v>188</v>
      </c>
      <c r="B342" s="16"/>
      <c r="C342" s="16" t="s">
        <v>206</v>
      </c>
      <c r="D342" s="16" t="s">
        <v>215</v>
      </c>
      <c r="E342" s="16" t="s">
        <v>190</v>
      </c>
      <c r="F342" s="17">
        <v>500</v>
      </c>
      <c r="G342" s="17">
        <v>500</v>
      </c>
      <c r="H342" s="17">
        <v>500</v>
      </c>
    </row>
    <row r="343" spans="1:8" ht="0.6" customHeight="1">
      <c r="A343" s="50" t="s">
        <v>220</v>
      </c>
      <c r="B343" s="16"/>
      <c r="C343" s="16" t="s">
        <v>206</v>
      </c>
      <c r="D343" s="48" t="s">
        <v>233</v>
      </c>
      <c r="E343" s="16"/>
      <c r="F343" s="17">
        <v>0</v>
      </c>
      <c r="G343" s="17">
        <v>0</v>
      </c>
      <c r="H343" s="17">
        <v>0</v>
      </c>
    </row>
    <row r="344" spans="1:8" ht="66.599999999999994" hidden="1" customHeight="1">
      <c r="A344" s="51" t="s">
        <v>221</v>
      </c>
      <c r="B344" s="41"/>
      <c r="C344" s="41" t="s">
        <v>206</v>
      </c>
      <c r="D344" s="122" t="s">
        <v>233</v>
      </c>
      <c r="E344" s="41" t="s">
        <v>190</v>
      </c>
      <c r="F344" s="53">
        <v>0</v>
      </c>
      <c r="G344" s="17">
        <v>0</v>
      </c>
      <c r="H344" s="17">
        <v>0</v>
      </c>
    </row>
    <row r="345" spans="1:8">
      <c r="A345" s="49" t="s">
        <v>216</v>
      </c>
      <c r="B345" s="16"/>
      <c r="C345" s="16"/>
      <c r="D345" s="16"/>
      <c r="E345" s="16"/>
      <c r="F345" s="17"/>
      <c r="G345" s="17">
        <v>425.5</v>
      </c>
      <c r="H345" s="17">
        <v>787.9</v>
      </c>
    </row>
    <row r="346" spans="1:8">
      <c r="A346" s="11" t="s">
        <v>217</v>
      </c>
      <c r="B346" s="137"/>
      <c r="C346" s="137"/>
      <c r="D346" s="137"/>
      <c r="E346" s="137"/>
      <c r="F346" s="12">
        <f>F14</f>
        <v>35149.399999999994</v>
      </c>
      <c r="G346" s="12">
        <f>G14</f>
        <v>18716.599999999999</v>
      </c>
      <c r="H346" s="12">
        <f>H14</f>
        <v>16694.800000000003</v>
      </c>
    </row>
  </sheetData>
  <sheetProtection selectLockedCells="1" selectUnlockedCells="1"/>
  <autoFilter ref="A13:F346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topLeftCell="A328" zoomScale="106" zoomScaleNormal="75" zoomScaleSheetLayoutView="106" workbookViewId="0">
      <selection activeCell="H12" sqref="H1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323</v>
      </c>
      <c r="G6" s="47"/>
      <c r="H6" s="47"/>
    </row>
    <row r="7" spans="1:11" ht="17.399999999999999" customHeight="1">
      <c r="A7" s="144" t="s">
        <v>3</v>
      </c>
      <c r="B7" s="144"/>
      <c r="C7" s="144"/>
      <c r="D7" s="144"/>
      <c r="E7" s="144"/>
      <c r="F7" s="144"/>
      <c r="G7" s="145" t="s">
        <v>344</v>
      </c>
      <c r="H7" s="145"/>
    </row>
    <row r="8" spans="1:11" ht="42" customHeight="1">
      <c r="A8" s="146" t="s">
        <v>290</v>
      </c>
      <c r="B8" s="146"/>
      <c r="C8" s="146"/>
      <c r="D8" s="146"/>
      <c r="E8" s="146"/>
      <c r="F8" s="146"/>
    </row>
    <row r="9" spans="1:11">
      <c r="A9" s="6"/>
      <c r="B9" s="7"/>
      <c r="C9" s="7"/>
      <c r="D9" s="7"/>
      <c r="E9" s="7"/>
      <c r="F9" s="8"/>
    </row>
    <row r="10" spans="1:11" ht="12.75" customHeight="1">
      <c r="A10" s="147" t="s">
        <v>4</v>
      </c>
      <c r="B10" s="148" t="s">
        <v>5</v>
      </c>
      <c r="C10" s="148" t="s">
        <v>6</v>
      </c>
      <c r="D10" s="148" t="s">
        <v>7</v>
      </c>
      <c r="E10" s="148" t="s">
        <v>8</v>
      </c>
      <c r="F10" s="149" t="s">
        <v>9</v>
      </c>
      <c r="G10" s="149" t="s">
        <v>9</v>
      </c>
      <c r="H10" s="149" t="s">
        <v>9</v>
      </c>
    </row>
    <row r="11" spans="1:11">
      <c r="A11" s="147"/>
      <c r="B11" s="148"/>
      <c r="C11" s="148"/>
      <c r="D11" s="148"/>
      <c r="E11" s="148"/>
      <c r="F11" s="149"/>
      <c r="G11" s="149"/>
      <c r="H11" s="149"/>
    </row>
    <row r="12" spans="1:11" ht="113.4" customHeight="1">
      <c r="A12" s="147"/>
      <c r="B12" s="148"/>
      <c r="C12" s="148"/>
      <c r="D12" s="148"/>
      <c r="E12" s="148"/>
      <c r="F12" s="123" t="s">
        <v>224</v>
      </c>
      <c r="G12" s="123" t="s">
        <v>236</v>
      </c>
      <c r="H12" s="123" t="s">
        <v>291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3" t="s">
        <v>11</v>
      </c>
      <c r="C14" s="123"/>
      <c r="D14" s="123"/>
      <c r="E14" s="123"/>
      <c r="F14" s="12">
        <f>F15+F76+F83+F111+F167+F265+F280+F285+F305+F312+F326</f>
        <v>51135.8</v>
      </c>
      <c r="G14" s="12">
        <f>G15+G76+G83+G111+G167+G265+G285+G301+G312+G344+G326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23"/>
      <c r="C15" s="123" t="s">
        <v>13</v>
      </c>
      <c r="D15" s="123"/>
      <c r="E15" s="123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3"/>
      <c r="C16" s="123" t="s">
        <v>15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3"/>
      <c r="C17" s="123" t="s">
        <v>15</v>
      </c>
      <c r="D17" s="123" t="s">
        <v>17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3"/>
      <c r="C18" s="123" t="s">
        <v>15</v>
      </c>
      <c r="D18" s="123" t="s">
        <v>19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3"/>
      <c r="C19" s="123" t="s">
        <v>15</v>
      </c>
      <c r="D19" s="123" t="s">
        <v>21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3"/>
      <c r="C22" s="123" t="s">
        <v>26</v>
      </c>
      <c r="D22" s="123"/>
      <c r="E22" s="123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3"/>
      <c r="C23" s="123" t="s">
        <v>26</v>
      </c>
      <c r="D23" s="123" t="s">
        <v>17</v>
      </c>
      <c r="E23" s="123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3"/>
      <c r="C24" s="123" t="s">
        <v>26</v>
      </c>
      <c r="D24" s="123" t="s">
        <v>29</v>
      </c>
      <c r="E24" s="123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3"/>
      <c r="C25" s="123" t="s">
        <v>26</v>
      </c>
      <c r="D25" s="123" t="s">
        <v>30</v>
      </c>
      <c r="E25" s="123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23"/>
      <c r="C30" s="123" t="s">
        <v>26</v>
      </c>
      <c r="D30" s="123" t="s">
        <v>19</v>
      </c>
      <c r="E30" s="123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3"/>
      <c r="C31" s="123" t="s">
        <v>26</v>
      </c>
      <c r="D31" s="123" t="s">
        <v>21</v>
      </c>
      <c r="E31" s="123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3"/>
      <c r="C39" s="123" t="s">
        <v>44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3" t="s">
        <v>51</v>
      </c>
      <c r="D47" s="123" t="s">
        <v>52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3"/>
      <c r="C50" s="123" t="s">
        <v>58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3"/>
      <c r="C53" s="123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3"/>
      <c r="C54" s="123" t="s">
        <v>64</v>
      </c>
      <c r="D54" s="123"/>
      <c r="E54" s="123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298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294</v>
      </c>
      <c r="B56" s="41"/>
      <c r="C56" s="41" t="s">
        <v>64</v>
      </c>
      <c r="D56" s="41" t="s">
        <v>303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3"/>
      <c r="C60" s="123" t="s">
        <v>64</v>
      </c>
      <c r="D60" s="123" t="s">
        <v>68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3"/>
      <c r="C61" s="123" t="s">
        <v>64</v>
      </c>
      <c r="D61" s="123" t="s">
        <v>70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3"/>
      <c r="C64" s="123" t="s">
        <v>64</v>
      </c>
      <c r="D64" s="123" t="s">
        <v>17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3"/>
      <c r="C65" s="123" t="s">
        <v>64</v>
      </c>
      <c r="D65" s="123" t="s">
        <v>19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3"/>
      <c r="C66" s="123" t="s">
        <v>64</v>
      </c>
      <c r="D66" s="123" t="s">
        <v>21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3"/>
      <c r="C70" s="123" t="s">
        <v>64</v>
      </c>
      <c r="D70" s="123" t="s">
        <v>52</v>
      </c>
      <c r="E70" s="123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3"/>
      <c r="C76" s="123" t="s">
        <v>82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3"/>
      <c r="C83" s="123" t="s">
        <v>89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294</v>
      </c>
      <c r="B86" s="41"/>
      <c r="C86" s="41" t="s">
        <v>91</v>
      </c>
      <c r="D86" s="41" t="s">
        <v>304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3"/>
      <c r="C90" s="123" t="s">
        <v>91</v>
      </c>
      <c r="D90" s="123" t="s">
        <v>52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3"/>
      <c r="C91" s="123" t="s">
        <v>91</v>
      </c>
      <c r="D91" s="123" t="s">
        <v>77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3"/>
      <c r="C97" s="123" t="s">
        <v>97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3"/>
      <c r="C98" s="123" t="s">
        <v>97</v>
      </c>
      <c r="D98" s="123" t="s">
        <v>98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294</v>
      </c>
      <c r="B99" s="123"/>
      <c r="C99" s="123" t="s">
        <v>97</v>
      </c>
      <c r="D99" s="123" t="s">
        <v>305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297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294</v>
      </c>
      <c r="B107" s="16"/>
      <c r="C107" s="16" t="s">
        <v>97</v>
      </c>
      <c r="D107" s="16" t="s">
        <v>306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292</v>
      </c>
      <c r="B108" s="16"/>
      <c r="C108" s="16" t="s">
        <v>97</v>
      </c>
      <c r="D108" s="16" t="s">
        <v>273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3"/>
      <c r="C111" s="123" t="s">
        <v>102</v>
      </c>
      <c r="D111" s="123"/>
      <c r="E111" s="123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3"/>
      <c r="C112" s="123" t="s">
        <v>104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3"/>
      <c r="C113" s="123" t="s">
        <v>104</v>
      </c>
      <c r="D113" s="123" t="s">
        <v>105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294</v>
      </c>
      <c r="B114" s="123"/>
      <c r="C114" s="123" t="s">
        <v>104</v>
      </c>
      <c r="D114" s="123" t="s">
        <v>307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256</v>
      </c>
      <c r="B115" s="123"/>
      <c r="C115" s="123" t="s">
        <v>104</v>
      </c>
      <c r="D115" s="123" t="s">
        <v>257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3"/>
      <c r="C116" s="16" t="s">
        <v>104</v>
      </c>
      <c r="D116" s="16" t="s">
        <v>258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23"/>
      <c r="C130" s="123" t="s">
        <v>104</v>
      </c>
      <c r="D130" s="123" t="s">
        <v>114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23"/>
      <c r="C131" s="123" t="s">
        <v>104</v>
      </c>
      <c r="D131" s="123" t="s">
        <v>116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23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23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23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128</v>
      </c>
      <c r="B142" s="123"/>
      <c r="C142" s="123" t="s">
        <v>104</v>
      </c>
      <c r="D142" s="123" t="s">
        <v>129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226</v>
      </c>
      <c r="B143" s="123"/>
      <c r="C143" s="123" t="s">
        <v>104</v>
      </c>
      <c r="D143" s="123" t="s">
        <v>175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130</v>
      </c>
      <c r="B144" s="123"/>
      <c r="C144" s="123" t="s">
        <v>104</v>
      </c>
      <c r="D144" s="123" t="s">
        <v>176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23</v>
      </c>
      <c r="B145" s="16"/>
      <c r="C145" s="16" t="s">
        <v>104</v>
      </c>
      <c r="D145" s="123" t="s">
        <v>176</v>
      </c>
      <c r="E145" s="16" t="s">
        <v>24</v>
      </c>
      <c r="F145" s="79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284</v>
      </c>
      <c r="B151" s="16"/>
      <c r="C151" s="16" t="s">
        <v>104</v>
      </c>
      <c r="D151" s="41" t="s">
        <v>285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285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3"/>
      <c r="C157" s="123" t="s">
        <v>132</v>
      </c>
      <c r="D157" s="123"/>
      <c r="E157" s="123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3"/>
      <c r="C158" s="123" t="s">
        <v>132</v>
      </c>
      <c r="D158" s="123" t="s">
        <v>109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3"/>
      <c r="C159" s="123" t="s">
        <v>132</v>
      </c>
      <c r="D159" s="123" t="s">
        <v>110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3"/>
      <c r="C162" s="123" t="s">
        <v>132</v>
      </c>
      <c r="D162" s="123" t="s">
        <v>52</v>
      </c>
      <c r="E162" s="123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3"/>
      <c r="C167" s="123" t="s">
        <v>140</v>
      </c>
      <c r="D167" s="123"/>
      <c r="E167" s="123"/>
      <c r="F167" s="12">
        <f>F168+F182+F199</f>
        <v>23739.5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23"/>
      <c r="C168" s="123" t="s">
        <v>142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3"/>
      <c r="C177" s="123" t="s">
        <v>142</v>
      </c>
      <c r="D177" s="123" t="s">
        <v>52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3"/>
      <c r="C182" s="123" t="s">
        <v>156</v>
      </c>
      <c r="D182" s="123"/>
      <c r="E182" s="123"/>
      <c r="F182" s="12">
        <f>F188+F183</f>
        <v>7525.0999999999995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314</v>
      </c>
      <c r="B183" s="123"/>
      <c r="C183" s="41" t="s">
        <v>156</v>
      </c>
      <c r="D183" s="41" t="s">
        <v>308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33" t="s">
        <v>294</v>
      </c>
      <c r="B184" s="109"/>
      <c r="C184" s="41" t="s">
        <v>156</v>
      </c>
      <c r="D184" s="41" t="s">
        <v>309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282</v>
      </c>
      <c r="B185" s="109"/>
      <c r="C185" s="41" t="s">
        <v>156</v>
      </c>
      <c r="D185" s="41" t="s">
        <v>320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281</v>
      </c>
      <c r="B186" s="109"/>
      <c r="C186" s="41" t="s">
        <v>156</v>
      </c>
      <c r="D186" s="41" t="s">
        <v>283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23</v>
      </c>
      <c r="B187" s="123"/>
      <c r="C187" s="41" t="s">
        <v>156</v>
      </c>
      <c r="D187" s="41" t="s">
        <v>283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3"/>
      <c r="C188" s="123" t="s">
        <v>156</v>
      </c>
      <c r="D188" s="123" t="s">
        <v>157</v>
      </c>
      <c r="E188" s="123"/>
      <c r="F188" s="12">
        <f>F189+F191+F193+F195+F197</f>
        <v>5905.0999999999995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93.9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93.9</v>
      </c>
      <c r="G190" s="17">
        <v>400</v>
      </c>
      <c r="H190" s="17">
        <v>450</v>
      </c>
    </row>
    <row r="191" spans="1:8" ht="33.6" customHeight="1">
      <c r="A191" s="49" t="s">
        <v>338</v>
      </c>
      <c r="B191" s="16"/>
      <c r="C191" s="16" t="s">
        <v>156</v>
      </c>
      <c r="D191" s="16" t="s">
        <v>337</v>
      </c>
      <c r="E191" s="16"/>
      <c r="F191" s="17">
        <v>5</v>
      </c>
      <c r="G191" s="99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337</v>
      </c>
      <c r="E192" s="16" t="s">
        <v>24</v>
      </c>
      <c r="F192" s="17">
        <v>5</v>
      </c>
      <c r="G192" s="99">
        <v>0</v>
      </c>
      <c r="H192" s="17">
        <v>0</v>
      </c>
    </row>
    <row r="193" spans="1:8" ht="49.2" customHeight="1">
      <c r="A193" s="15" t="s">
        <v>324</v>
      </c>
      <c r="B193" s="16"/>
      <c r="C193" s="16" t="s">
        <v>156</v>
      </c>
      <c r="D193" s="16" t="s">
        <v>329</v>
      </c>
      <c r="E193" s="16"/>
      <c r="F193" s="17">
        <f>F194</f>
        <v>5806.2</v>
      </c>
      <c r="G193" s="99">
        <f>G194</f>
        <v>0</v>
      </c>
      <c r="H193" s="17">
        <f>H194</f>
        <v>0</v>
      </c>
    </row>
    <row r="194" spans="1:8" ht="48" customHeight="1">
      <c r="A194" s="103" t="s">
        <v>73</v>
      </c>
      <c r="B194" s="102"/>
      <c r="C194" s="102" t="s">
        <v>156</v>
      </c>
      <c r="D194" s="102" t="s">
        <v>329</v>
      </c>
      <c r="E194" s="102" t="s">
        <v>24</v>
      </c>
      <c r="F194" s="134">
        <v>5806.2</v>
      </c>
      <c r="G194" s="101">
        <v>0</v>
      </c>
      <c r="H194" s="124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23"/>
      <c r="C199" s="41" t="s">
        <v>163</v>
      </c>
      <c r="D199" s="57"/>
      <c r="E199" s="58"/>
      <c r="F199" s="12">
        <f>F200+F206+F215+F224+F230+F236+F240</f>
        <v>15614.4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296</v>
      </c>
      <c r="B200" s="117"/>
      <c r="C200" s="61" t="s">
        <v>163</v>
      </c>
      <c r="D200" s="62" t="s">
        <v>109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8" t="s">
        <v>294</v>
      </c>
      <c r="B201" s="119"/>
      <c r="C201" s="61" t="s">
        <v>163</v>
      </c>
      <c r="D201" s="62" t="s">
        <v>310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293</v>
      </c>
      <c r="B202" s="66"/>
      <c r="C202" s="61" t="s">
        <v>163</v>
      </c>
      <c r="D202" s="62" t="s">
        <v>254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111</v>
      </c>
      <c r="B203" s="60"/>
      <c r="C203" s="61" t="s">
        <v>163</v>
      </c>
      <c r="D203" s="62" t="s">
        <v>255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23</v>
      </c>
      <c r="B204" s="60"/>
      <c r="C204" s="46" t="s">
        <v>163</v>
      </c>
      <c r="D204" s="67" t="s">
        <v>255</v>
      </c>
      <c r="E204" s="68" t="s">
        <v>24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162</v>
      </c>
      <c r="B205" s="41"/>
      <c r="C205" s="46" t="s">
        <v>163</v>
      </c>
      <c r="D205" s="93" t="s">
        <v>255</v>
      </c>
      <c r="E205" s="92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240</v>
      </c>
      <c r="B206" s="123"/>
      <c r="C206" s="123" t="s">
        <v>163</v>
      </c>
      <c r="D206" s="71" t="s">
        <v>164</v>
      </c>
      <c r="E206" s="69"/>
      <c r="F206" s="12">
        <f>F208</f>
        <v>1409.6999999999998</v>
      </c>
      <c r="G206" s="12">
        <f>G208</f>
        <v>905.2</v>
      </c>
      <c r="H206" s="12">
        <f>H208</f>
        <v>521.79999999999995</v>
      </c>
    </row>
    <row r="207" spans="1:8" ht="26.4">
      <c r="A207" s="118" t="s">
        <v>294</v>
      </c>
      <c r="B207" s="123"/>
      <c r="C207" s="123" t="s">
        <v>163</v>
      </c>
      <c r="D207" s="123" t="s">
        <v>322</v>
      </c>
      <c r="E207" s="109"/>
      <c r="F207" s="12">
        <f>F208</f>
        <v>1409.6999999999998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23"/>
      <c r="C208" s="123" t="s">
        <v>163</v>
      </c>
      <c r="D208" s="123" t="s">
        <v>251</v>
      </c>
      <c r="E208" s="123"/>
      <c r="F208" s="12">
        <f>F209+F211+F214</f>
        <v>1409.6999999999998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25"/>
      <c r="C209" s="16" t="s">
        <v>163</v>
      </c>
      <c r="D209" s="16" t="s">
        <v>330</v>
      </c>
      <c r="E209" s="125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330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848.9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17">
        <v>848.9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346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346</v>
      </c>
      <c r="E214" s="16" t="s">
        <v>24</v>
      </c>
      <c r="F214" s="79">
        <v>27.5</v>
      </c>
      <c r="G214" s="17">
        <v>0</v>
      </c>
      <c r="H214" s="17">
        <v>0</v>
      </c>
    </row>
    <row r="215" spans="1:8" ht="64.2" customHeight="1">
      <c r="A215" s="11" t="s">
        <v>299</v>
      </c>
      <c r="B215" s="123"/>
      <c r="C215" s="123" t="s">
        <v>163</v>
      </c>
      <c r="D215" s="123" t="s">
        <v>168</v>
      </c>
      <c r="E215" s="123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294</v>
      </c>
      <c r="B216" s="123"/>
      <c r="C216" s="123" t="s">
        <v>163</v>
      </c>
      <c r="D216" s="123" t="s">
        <v>300</v>
      </c>
      <c r="E216" s="123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295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23"/>
      <c r="C219" s="123" t="s">
        <v>163</v>
      </c>
      <c r="D219" s="16" t="s">
        <v>301</v>
      </c>
      <c r="E219" s="123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313</v>
      </c>
      <c r="B220" s="16"/>
      <c r="C220" s="16" t="s">
        <v>163</v>
      </c>
      <c r="D220" s="16" t="s">
        <v>302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302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3"/>
      <c r="C224" s="123"/>
      <c r="D224" s="123"/>
      <c r="E224" s="12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23" t="s">
        <v>163</v>
      </c>
      <c r="D230" s="123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23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3" t="s">
        <v>249</v>
      </c>
      <c r="B237" s="102"/>
      <c r="C237" s="102" t="s">
        <v>163</v>
      </c>
      <c r="D237" s="87" t="s">
        <v>273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274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23"/>
      <c r="C240" s="123" t="s">
        <v>163</v>
      </c>
      <c r="D240" s="123" t="s">
        <v>52</v>
      </c>
      <c r="E240" s="123"/>
      <c r="F240" s="12">
        <f t="shared" ref="F240:H241" si="23">F241</f>
        <v>3600.7000000000003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23"/>
      <c r="C241" s="123" t="s">
        <v>163</v>
      </c>
      <c r="D241" s="123" t="s">
        <v>77</v>
      </c>
      <c r="E241" s="123"/>
      <c r="F241" s="12">
        <f t="shared" si="23"/>
        <v>3600.7000000000003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23"/>
      <c r="C242" s="123" t="s">
        <v>163</v>
      </c>
      <c r="D242" s="123" t="s">
        <v>78</v>
      </c>
      <c r="E242" s="123"/>
      <c r="F242" s="12">
        <f>F244+F245+F247+F249++F251+F254+F256+F258</f>
        <v>3600.7000000000003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332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343</v>
      </c>
      <c r="B245" s="16"/>
      <c r="C245" s="16" t="s">
        <v>163</v>
      </c>
      <c r="D245" s="16" t="s">
        <v>345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345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333</v>
      </c>
      <c r="B247" s="16"/>
      <c r="C247" s="16" t="s">
        <v>163</v>
      </c>
      <c r="D247" s="16" t="s">
        <v>317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317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332</v>
      </c>
      <c r="B249" s="16"/>
      <c r="C249" s="16" t="s">
        <v>163</v>
      </c>
      <c r="D249" s="16" t="s">
        <v>331</v>
      </c>
      <c r="E249" s="16"/>
      <c r="F249" s="17">
        <v>390.1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331</v>
      </c>
      <c r="E250" s="16" t="s">
        <v>24</v>
      </c>
      <c r="F250" s="79">
        <v>390.1</v>
      </c>
      <c r="G250" s="17">
        <v>0</v>
      </c>
      <c r="H250" s="17">
        <v>0</v>
      </c>
    </row>
    <row r="251" spans="1:8" ht="26.4">
      <c r="A251" s="19" t="s">
        <v>332</v>
      </c>
      <c r="B251" s="16"/>
      <c r="C251" s="16" t="s">
        <v>163</v>
      </c>
      <c r="D251" s="16" t="s">
        <v>335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336</v>
      </c>
      <c r="B252" s="16"/>
      <c r="C252" s="16" t="s">
        <v>163</v>
      </c>
      <c r="D252" s="16" t="s">
        <v>335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335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332</v>
      </c>
      <c r="B254" s="16"/>
      <c r="C254" s="16" t="s">
        <v>163</v>
      </c>
      <c r="D254" s="16" t="s">
        <v>316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316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332</v>
      </c>
      <c r="B256" s="16"/>
      <c r="C256" s="16" t="s">
        <v>163</v>
      </c>
      <c r="D256" s="16" t="s">
        <v>318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318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9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3"/>
      <c r="C265" s="123"/>
      <c r="D265" s="123"/>
      <c r="E265" s="123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3"/>
      <c r="C266" s="123"/>
      <c r="D266" s="123"/>
      <c r="E266" s="123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3"/>
      <c r="C267" s="123"/>
      <c r="D267" s="123"/>
      <c r="E267" s="123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23"/>
      <c r="C268" s="123"/>
      <c r="D268" s="123"/>
      <c r="E268" s="123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8">
        <f>F279+F279*0.05</f>
        <v>0</v>
      </c>
      <c r="H279" s="128">
        <f>G279+G279*0.05</f>
        <v>0</v>
      </c>
    </row>
    <row r="280" spans="1:8" ht="13.8">
      <c r="A280" s="105" t="s">
        <v>289</v>
      </c>
      <c r="B280" s="106"/>
      <c r="C280" s="106" t="s">
        <v>287</v>
      </c>
      <c r="D280" s="106"/>
      <c r="E280" s="16"/>
      <c r="F280" s="131">
        <f>F281+F283</f>
        <v>80</v>
      </c>
      <c r="G280" s="132">
        <v>0</v>
      </c>
      <c r="H280" s="132">
        <v>0</v>
      </c>
    </row>
    <row r="281" spans="1:8" ht="26.4">
      <c r="A281" s="30" t="s">
        <v>286</v>
      </c>
      <c r="B281" s="16"/>
      <c r="C281" s="16" t="s">
        <v>287</v>
      </c>
      <c r="D281" s="16" t="s">
        <v>288</v>
      </c>
      <c r="E281" s="16"/>
      <c r="F281" s="112">
        <v>40</v>
      </c>
      <c r="G281" s="101">
        <v>0</v>
      </c>
      <c r="H281" s="101">
        <v>0</v>
      </c>
    </row>
    <row r="282" spans="1:8" ht="41.4">
      <c r="A282" s="18" t="s">
        <v>188</v>
      </c>
      <c r="B282" s="16"/>
      <c r="C282" s="16" t="s">
        <v>287</v>
      </c>
      <c r="D282" s="16" t="s">
        <v>288</v>
      </c>
      <c r="E282" s="16" t="s">
        <v>190</v>
      </c>
      <c r="F282" s="112">
        <v>40</v>
      </c>
      <c r="G282" s="101">
        <v>0</v>
      </c>
      <c r="H282" s="101">
        <v>0</v>
      </c>
    </row>
    <row r="283" spans="1:8" ht="55.2">
      <c r="A283" s="18" t="s">
        <v>315</v>
      </c>
      <c r="B283" s="16"/>
      <c r="C283" s="16" t="s">
        <v>287</v>
      </c>
      <c r="D283" s="16" t="s">
        <v>319</v>
      </c>
      <c r="E283" s="16"/>
      <c r="F283" s="112">
        <v>40</v>
      </c>
      <c r="G283" s="101">
        <v>0</v>
      </c>
      <c r="H283" s="101">
        <v>0</v>
      </c>
    </row>
    <row r="284" spans="1:8" ht="41.4">
      <c r="A284" s="18" t="s">
        <v>188</v>
      </c>
      <c r="B284" s="16"/>
      <c r="C284" s="16" t="s">
        <v>287</v>
      </c>
      <c r="D284" s="16" t="s">
        <v>319</v>
      </c>
      <c r="E284" s="16" t="s">
        <v>190</v>
      </c>
      <c r="F284" s="112">
        <v>40</v>
      </c>
      <c r="G284" s="101">
        <v>0</v>
      </c>
      <c r="H284" s="101">
        <v>0</v>
      </c>
    </row>
    <row r="285" spans="1:8" s="13" customFormat="1">
      <c r="A285" s="11" t="s">
        <v>182</v>
      </c>
      <c r="B285" s="123"/>
      <c r="C285" s="123" t="s">
        <v>183</v>
      </c>
      <c r="D285" s="123"/>
      <c r="E285" s="123"/>
      <c r="F285" s="12">
        <f t="shared" ref="F285:H286" si="28">F286</f>
        <v>10339.200000000001</v>
      </c>
      <c r="G285" s="129">
        <f t="shared" si="28"/>
        <v>3017.9</v>
      </c>
      <c r="H285" s="129">
        <f t="shared" si="28"/>
        <v>1863.1</v>
      </c>
    </row>
    <row r="286" spans="1:8" s="13" customFormat="1">
      <c r="A286" s="42" t="s">
        <v>184</v>
      </c>
      <c r="B286" s="123"/>
      <c r="C286" s="123" t="s">
        <v>185</v>
      </c>
      <c r="D286" s="123"/>
      <c r="E286" s="123"/>
      <c r="F286" s="12">
        <f>F287</f>
        <v>10339.200000000001</v>
      </c>
      <c r="G286" s="12">
        <f t="shared" si="28"/>
        <v>3017.9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23"/>
      <c r="C287" s="123" t="s">
        <v>185</v>
      </c>
      <c r="D287" s="123" t="s">
        <v>186</v>
      </c>
      <c r="E287" s="123"/>
      <c r="F287" s="12">
        <v>10339.200000000001</v>
      </c>
      <c r="G287" s="12">
        <f>G289</f>
        <v>3017.9</v>
      </c>
      <c r="H287" s="12">
        <f>H289</f>
        <v>1863.1</v>
      </c>
    </row>
    <row r="288" spans="1:8" s="13" customFormat="1" ht="33" customHeight="1">
      <c r="A288" s="43" t="s">
        <v>294</v>
      </c>
      <c r="B288" s="123"/>
      <c r="C288" s="123" t="s">
        <v>185</v>
      </c>
      <c r="D288" s="123" t="s">
        <v>311</v>
      </c>
      <c r="E288" s="123"/>
      <c r="F288" s="12">
        <v>10339.200000000001</v>
      </c>
      <c r="G288" s="12">
        <v>3017.9</v>
      </c>
      <c r="H288" s="12">
        <v>1863.1</v>
      </c>
    </row>
    <row r="289" spans="1:8" s="13" customFormat="1" ht="65.400000000000006" customHeight="1">
      <c r="A289" s="42" t="s">
        <v>245</v>
      </c>
      <c r="B289" s="123"/>
      <c r="C289" s="123" t="s">
        <v>185</v>
      </c>
      <c r="D289" s="123" t="s">
        <v>246</v>
      </c>
      <c r="E289" s="123"/>
      <c r="F289" s="12">
        <f>F290+F293+F295+F297+F299+F303</f>
        <v>9740.1999999999989</v>
      </c>
      <c r="G289" s="12">
        <f>G293+G295+G306+G297</f>
        <v>3017.9</v>
      </c>
      <c r="H289" s="12">
        <f>H293+H295+H306+H297</f>
        <v>1863.1</v>
      </c>
    </row>
    <row r="290" spans="1:8" s="13" customFormat="1" ht="31.8" hidden="1" customHeight="1">
      <c r="A290" s="127"/>
      <c r="B290" s="126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7"/>
      <c r="B291" s="126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6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1369.3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17">
        <v>1369.3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1132.4000000000001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17">
        <v>1132.4000000000001</v>
      </c>
      <c r="G298" s="17">
        <v>517.9</v>
      </c>
      <c r="H298" s="17">
        <v>517.9</v>
      </c>
    </row>
    <row r="299" spans="1:8" ht="63" customHeight="1">
      <c r="A299" s="18" t="s">
        <v>325</v>
      </c>
      <c r="B299" s="16"/>
      <c r="C299" s="16" t="s">
        <v>185</v>
      </c>
      <c r="D299" s="16" t="s">
        <v>326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348</v>
      </c>
      <c r="B300" s="16"/>
      <c r="C300" s="16" t="s">
        <v>185</v>
      </c>
      <c r="D300" s="16" t="s">
        <v>326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347</v>
      </c>
      <c r="B301" s="16"/>
      <c r="C301" s="16" t="s">
        <v>185</v>
      </c>
      <c r="D301" s="16" t="s">
        <v>349</v>
      </c>
      <c r="E301" s="16"/>
      <c r="F301" s="17">
        <v>0</v>
      </c>
      <c r="G301" s="136">
        <v>6236.6</v>
      </c>
      <c r="H301" s="17">
        <v>0</v>
      </c>
    </row>
    <row r="302" spans="1:8" ht="55.8" customHeight="1">
      <c r="A302" s="18" t="s">
        <v>348</v>
      </c>
      <c r="B302" s="16"/>
      <c r="C302" s="16" t="s">
        <v>185</v>
      </c>
      <c r="D302" s="16" t="s">
        <v>349</v>
      </c>
      <c r="E302" s="16" t="s">
        <v>150</v>
      </c>
      <c r="F302" s="17">
        <v>0</v>
      </c>
      <c r="G302" s="136">
        <v>6236.6</v>
      </c>
      <c r="H302" s="17">
        <v>0</v>
      </c>
    </row>
    <row r="303" spans="1:8" ht="38.4" customHeight="1">
      <c r="A303" s="18" t="s">
        <v>328</v>
      </c>
      <c r="B303" s="16"/>
      <c r="C303" s="16" t="s">
        <v>185</v>
      </c>
      <c r="D303" s="16" t="s">
        <v>327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327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5"/>
      <c r="B305" s="106"/>
      <c r="C305" s="106"/>
      <c r="D305" s="106"/>
      <c r="E305" s="106"/>
      <c r="F305" s="107"/>
      <c r="G305" s="107"/>
      <c r="H305" s="107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287</v>
      </c>
      <c r="D309" s="16" t="s">
        <v>319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7" t="s">
        <v>334</v>
      </c>
      <c r="B310" s="130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0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23"/>
      <c r="C312" s="123" t="s">
        <v>195</v>
      </c>
      <c r="D312" s="123"/>
      <c r="E312" s="123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23"/>
      <c r="C313" s="123" t="s">
        <v>197</v>
      </c>
      <c r="D313" s="123"/>
      <c r="E313" s="123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23"/>
      <c r="C314" s="123" t="s">
        <v>197</v>
      </c>
      <c r="D314" s="123" t="s">
        <v>52</v>
      </c>
      <c r="E314" s="123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23"/>
      <c r="C315" s="123" t="s">
        <v>197</v>
      </c>
      <c r="D315" s="123" t="s">
        <v>77</v>
      </c>
      <c r="E315" s="123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23"/>
      <c r="C316" s="123" t="s">
        <v>197</v>
      </c>
      <c r="D316" s="123" t="s">
        <v>78</v>
      </c>
      <c r="E316" s="123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23"/>
      <c r="C319" s="123" t="s">
        <v>277</v>
      </c>
      <c r="D319" s="123"/>
      <c r="E319" s="123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8" t="s">
        <v>278</v>
      </c>
      <c r="B320" s="123"/>
      <c r="C320" s="41" t="s">
        <v>277</v>
      </c>
      <c r="D320" s="41" t="s">
        <v>231</v>
      </c>
      <c r="E320" s="123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4" t="s">
        <v>230</v>
      </c>
      <c r="B321" s="75"/>
      <c r="C321" s="75"/>
      <c r="D321" s="75"/>
      <c r="E321" s="75"/>
      <c r="F321" s="76">
        <f>F323</f>
        <v>1889.8</v>
      </c>
      <c r="G321" s="98">
        <f>G323</f>
        <v>1577.6</v>
      </c>
      <c r="H321" s="76">
        <f>H323</f>
        <v>2839.3</v>
      </c>
    </row>
    <row r="322" spans="1:8" ht="38.4" customHeight="1">
      <c r="A322" s="11" t="s">
        <v>294</v>
      </c>
      <c r="B322" s="123"/>
      <c r="C322" s="123" t="s">
        <v>277</v>
      </c>
      <c r="D322" s="41" t="s">
        <v>312</v>
      </c>
      <c r="E322" s="123"/>
      <c r="F322" s="12">
        <v>1889.8</v>
      </c>
      <c r="G322" s="53">
        <v>1577.6</v>
      </c>
      <c r="H322" s="12">
        <v>2839.3</v>
      </c>
    </row>
    <row r="323" spans="1:8" ht="118.2" customHeight="1">
      <c r="A323" s="77" t="s">
        <v>243</v>
      </c>
      <c r="B323" s="123"/>
      <c r="C323" s="41" t="s">
        <v>277</v>
      </c>
      <c r="D323" s="41" t="s">
        <v>321</v>
      </c>
      <c r="E323" s="123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277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277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23"/>
      <c r="C326" s="123" t="s">
        <v>204</v>
      </c>
      <c r="D326" s="123"/>
      <c r="E326" s="123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23"/>
      <c r="C327" s="123" t="s">
        <v>206</v>
      </c>
      <c r="D327" s="123"/>
      <c r="E327" s="123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23"/>
      <c r="C328" s="123" t="s">
        <v>206</v>
      </c>
      <c r="D328" s="123" t="s">
        <v>208</v>
      </c>
      <c r="E328" s="123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23"/>
      <c r="C329" s="123" t="s">
        <v>206</v>
      </c>
      <c r="D329" s="123" t="s">
        <v>210</v>
      </c>
      <c r="E329" s="123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23"/>
      <c r="C334" s="123" t="s">
        <v>206</v>
      </c>
      <c r="D334" s="123" t="s">
        <v>52</v>
      </c>
      <c r="E334" s="123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23"/>
      <c r="C335" s="123" t="s">
        <v>206</v>
      </c>
      <c r="D335" s="123" t="s">
        <v>77</v>
      </c>
      <c r="E335" s="123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340</v>
      </c>
      <c r="B336" s="135"/>
      <c r="C336" s="16" t="s">
        <v>206</v>
      </c>
      <c r="D336" s="16" t="s">
        <v>339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5"/>
      <c r="C337" s="16" t="s">
        <v>206</v>
      </c>
      <c r="D337" s="16" t="s">
        <v>339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341</v>
      </c>
      <c r="B338" s="16"/>
      <c r="C338" s="16" t="s">
        <v>206</v>
      </c>
      <c r="D338" s="16" t="s">
        <v>342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342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2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23"/>
      <c r="C345" s="123"/>
      <c r="D345" s="123"/>
      <c r="E345" s="123"/>
      <c r="F345" s="12">
        <f>F14</f>
        <v>51135.8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</vt:i4>
      </vt:variant>
    </vt:vector>
  </HeadingPairs>
  <TitlesOfParts>
    <vt:vector size="16" baseType="lpstr">
      <vt:lpstr>Прил.9 Ведомств2024г</vt:lpstr>
      <vt:lpstr>Прил.9 Ведомств2023)</vt:lpstr>
      <vt:lpstr>'Прил.9 Ведомств2023)'!__xlnm._FilterDatabase</vt:lpstr>
      <vt:lpstr>'Прил.9 Ведомств2024г'!__xlnm._FilterDatabase</vt:lpstr>
      <vt:lpstr>'Прил.9 Ведомств2023)'!__xlnm._FilterDatabase_1</vt:lpstr>
      <vt:lpstr>'Прил.9 Ведомств2024г'!__xlnm._FilterDatabase_1</vt:lpstr>
      <vt:lpstr>'Прил.9 Ведомств2023)'!__xlnm.Print_Area</vt:lpstr>
      <vt:lpstr>'Прил.9 Ведомств2024г'!__xlnm.Print_Area</vt:lpstr>
      <vt:lpstr>'Прил.9 Ведомств2023)'!__xlnm.Print_Titles</vt:lpstr>
      <vt:lpstr>'Прил.9 Ведомств2024г'!__xlnm.Print_Titles</vt:lpstr>
      <vt:lpstr>'Прил.9 Ведомств2023)'!Print_Titles_0</vt:lpstr>
      <vt:lpstr>'Прил.9 Ведомств2024г'!Print_Titles_0</vt:lpstr>
      <vt:lpstr>'Прил.9 Ведомств2023)'!Print_Titles_0_0</vt:lpstr>
      <vt:lpstr>'Прил.9 Ведомств2024г'!Print_Titles_0_0</vt:lpstr>
      <vt:lpstr>'Прил.9 Ведомств2023)'!Заголовки_для_печати</vt:lpstr>
      <vt:lpstr>'Прил.9 Ведомств2024г'!Заголовки_для_печати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2023-11-13T11:48:28Z</cp:lastPrinted>
  <dcterms:created xsi:type="dcterms:W3CDTF">2019-11-11T13:37:51Z</dcterms:created>
  <dcterms:modified xsi:type="dcterms:W3CDTF">2023-11-13T11:49:21Z</dcterms:modified>
</cp:coreProperties>
</file>