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0968" yWindow="108" windowWidth="11892" windowHeight="8196" tabRatio="500" activeTab="1"/>
  </bookViews>
  <sheets>
    <sheet name="2023год" sheetId="6" r:id="rId1"/>
    <sheet name="Приложение 7 январь 2025" sheetId="7" r:id="rId2"/>
  </sheets>
  <definedNames>
    <definedName name="_FilterDatabase_0" localSheetId="0">'2023год'!$A$12:$E$287</definedName>
    <definedName name="_FilterDatabase_0_0" localSheetId="0">'2023год'!$A$12:$E$287</definedName>
    <definedName name="_FilterDatabase_0_0_0" localSheetId="0">'2023год'!$A$12:$E$287</definedName>
    <definedName name="_xlnm._FilterDatabase" localSheetId="0" hidden="1">'2023год'!$A$12:$E$287</definedName>
    <definedName name="_xlnm._FilterDatabase" localSheetId="1" hidden="1">'Приложение 7 январь 2025'!$D$1:$D$229</definedName>
    <definedName name="Print_Titles_0" localSheetId="0">'2023год'!$10:$12</definedName>
    <definedName name="Print_Titles_0_0" localSheetId="0">'2023год'!$10:$12</definedName>
    <definedName name="Print_Titles_0_0_0" localSheetId="0">'2023год'!$10:$12</definedName>
    <definedName name="_xlnm.Print_Titles" localSheetId="0">'2023год'!$10:$12</definedName>
    <definedName name="программы" localSheetId="0">'2023год'!$10:$12</definedName>
  </definedNames>
  <calcPr calcId="1257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212" i="7"/>
  <c r="G212"/>
  <c r="E212"/>
  <c r="F210"/>
  <c r="G210"/>
  <c r="E210"/>
  <c r="F196"/>
  <c r="F195" s="1"/>
  <c r="F194" s="1"/>
  <c r="F193" s="1"/>
  <c r="G196"/>
  <c r="E196"/>
  <c r="E195" s="1"/>
  <c r="E194" s="1"/>
  <c r="E193" s="1"/>
  <c r="G191"/>
  <c r="F191"/>
  <c r="E201"/>
  <c r="E200" s="1"/>
  <c r="E199" s="1"/>
  <c r="E198" s="1"/>
  <c r="E202"/>
  <c r="E204"/>
  <c r="E206"/>
  <c r="E208"/>
  <c r="E191"/>
  <c r="E190" s="1"/>
  <c r="E189" s="1"/>
  <c r="E188" s="1"/>
  <c r="F176"/>
  <c r="F175" s="1"/>
  <c r="F174" s="1"/>
  <c r="F173" s="1"/>
  <c r="G176"/>
  <c r="G175" s="1"/>
  <c r="G174" s="1"/>
  <c r="G173" s="1"/>
  <c r="E176"/>
  <c r="E175" s="1"/>
  <c r="E174" s="1"/>
  <c r="E173" s="1"/>
  <c r="F159"/>
  <c r="F158" s="1"/>
  <c r="F157" s="1"/>
  <c r="F156" s="1"/>
  <c r="G159"/>
  <c r="E159"/>
  <c r="E158" s="1"/>
  <c r="E157" s="1"/>
  <c r="E156" s="1"/>
  <c r="G154"/>
  <c r="G153" s="1"/>
  <c r="G152" s="1"/>
  <c r="G151" s="1"/>
  <c r="G150" s="1"/>
  <c r="G149" s="1"/>
  <c r="F154"/>
  <c r="F153" s="1"/>
  <c r="F152" s="1"/>
  <c r="F151" s="1"/>
  <c r="F150" s="1"/>
  <c r="F149" s="1"/>
  <c r="E154"/>
  <c r="E153" s="1"/>
  <c r="E152" s="1"/>
  <c r="E151" s="1"/>
  <c r="E150" s="1"/>
  <c r="E149" s="1"/>
  <c r="G138"/>
  <c r="F138"/>
  <c r="E138"/>
  <c r="G126"/>
  <c r="F126"/>
  <c r="E126"/>
  <c r="G112"/>
  <c r="G111" s="1"/>
  <c r="G110" s="1"/>
  <c r="G109" s="1"/>
  <c r="G108" s="1"/>
  <c r="F119"/>
  <c r="F118" s="1"/>
  <c r="F117" s="1"/>
  <c r="F116" s="1"/>
  <c r="F120"/>
  <c r="F122"/>
  <c r="F125"/>
  <c r="F124" s="1"/>
  <c r="F128"/>
  <c r="F130"/>
  <c r="F132"/>
  <c r="F137"/>
  <c r="F136" s="1"/>
  <c r="F135" s="1"/>
  <c r="F134" s="1"/>
  <c r="F141"/>
  <c r="F140" s="1"/>
  <c r="F147"/>
  <c r="F146" s="1"/>
  <c r="F145" s="1"/>
  <c r="F144" s="1"/>
  <c r="F143" s="1"/>
  <c r="F166"/>
  <c r="F165" s="1"/>
  <c r="F164" s="1"/>
  <c r="F163" s="1"/>
  <c r="F162" s="1"/>
  <c r="F161" s="1"/>
  <c r="F167"/>
  <c r="F169"/>
  <c r="F171"/>
  <c r="F181"/>
  <c r="F180" s="1"/>
  <c r="F179" s="1"/>
  <c r="F178" s="1"/>
  <c r="F182"/>
  <c r="F184"/>
  <c r="E112"/>
  <c r="G105"/>
  <c r="F105"/>
  <c r="F104" s="1"/>
  <c r="F103" s="1"/>
  <c r="F102" s="1"/>
  <c r="E105"/>
  <c r="E104" s="1"/>
  <c r="E103" s="1"/>
  <c r="E102" s="1"/>
  <c r="F100"/>
  <c r="G100"/>
  <c r="E100"/>
  <c r="F88"/>
  <c r="F87" s="1"/>
  <c r="G88"/>
  <c r="G87" s="1"/>
  <c r="E88"/>
  <c r="E87" s="1"/>
  <c r="E86" s="1"/>
  <c r="E85" s="1"/>
  <c r="E84" s="1"/>
  <c r="F82"/>
  <c r="F81" s="1"/>
  <c r="F80" s="1"/>
  <c r="F79" s="1"/>
  <c r="F78" s="1"/>
  <c r="G82"/>
  <c r="E94"/>
  <c r="E93" s="1"/>
  <c r="E92" s="1"/>
  <c r="E91" s="1"/>
  <c r="E90" s="1"/>
  <c r="E82"/>
  <c r="E81" s="1"/>
  <c r="E80" s="1"/>
  <c r="E79" s="1"/>
  <c r="E78" s="1"/>
  <c r="F76"/>
  <c r="G76"/>
  <c r="E76"/>
  <c r="F71"/>
  <c r="G71"/>
  <c r="E71"/>
  <c r="F66"/>
  <c r="F65" s="1"/>
  <c r="F64" s="1"/>
  <c r="F63" s="1"/>
  <c r="F62" s="1"/>
  <c r="F61" s="1"/>
  <c r="F60" s="1"/>
  <c r="G66"/>
  <c r="E66"/>
  <c r="G58"/>
  <c r="F58"/>
  <c r="E58"/>
  <c r="F47"/>
  <c r="F46" s="1"/>
  <c r="F45" s="1"/>
  <c r="G47"/>
  <c r="E52"/>
  <c r="E51" s="1"/>
  <c r="E50" s="1"/>
  <c r="E49" s="1"/>
  <c r="E57"/>
  <c r="E56" s="1"/>
  <c r="E55" s="1"/>
  <c r="E54" s="1"/>
  <c r="E65"/>
  <c r="E64" s="1"/>
  <c r="E63" s="1"/>
  <c r="E62" s="1"/>
  <c r="E61" s="1"/>
  <c r="E60" s="1"/>
  <c r="F29"/>
  <c r="E29"/>
  <c r="G125"/>
  <c r="E125"/>
  <c r="F70"/>
  <c r="G70"/>
  <c r="G132"/>
  <c r="E132"/>
  <c r="G130"/>
  <c r="E130"/>
  <c r="F221"/>
  <c r="F214" s="1"/>
  <c r="G221"/>
  <c r="G214" s="1"/>
  <c r="E221"/>
  <c r="E214" s="1"/>
  <c r="F226"/>
  <c r="G226"/>
  <c r="E226"/>
  <c r="F201"/>
  <c r="F200" s="1"/>
  <c r="G201"/>
  <c r="G200" s="1"/>
  <c r="F202"/>
  <c r="G202"/>
  <c r="F204"/>
  <c r="G204"/>
  <c r="F206"/>
  <c r="G206"/>
  <c r="F208"/>
  <c r="G208"/>
  <c r="E224"/>
  <c r="E223" s="1"/>
  <c r="E222" s="1"/>
  <c r="G190"/>
  <c r="G189" s="1"/>
  <c r="G188" s="1"/>
  <c r="F190"/>
  <c r="F189" s="1"/>
  <c r="F188" s="1"/>
  <c r="F224"/>
  <c r="F223" s="1"/>
  <c r="F222" s="1"/>
  <c r="G166"/>
  <c r="E166"/>
  <c r="G171"/>
  <c r="E171"/>
  <c r="G169"/>
  <c r="E169"/>
  <c r="G167"/>
  <c r="E167"/>
  <c r="G137"/>
  <c r="E137"/>
  <c r="G141"/>
  <c r="G140" s="1"/>
  <c r="E141"/>
  <c r="E140" s="1"/>
  <c r="G128"/>
  <c r="E128"/>
  <c r="G119"/>
  <c r="E119"/>
  <c r="G122"/>
  <c r="E122"/>
  <c r="E70"/>
  <c r="F74"/>
  <c r="F73" s="1"/>
  <c r="G74"/>
  <c r="G73" s="1"/>
  <c r="E74"/>
  <c r="E73" s="1"/>
  <c r="F52"/>
  <c r="F51" s="1"/>
  <c r="F50" s="1"/>
  <c r="F49" s="1"/>
  <c r="G52"/>
  <c r="G51" s="1"/>
  <c r="G50" s="1"/>
  <c r="G49" s="1"/>
  <c r="F39"/>
  <c r="F38" s="1"/>
  <c r="G39"/>
  <c r="G38" s="1"/>
  <c r="G43"/>
  <c r="G42" s="1"/>
  <c r="G41" s="1"/>
  <c r="F43"/>
  <c r="F42" s="1"/>
  <c r="F41" s="1"/>
  <c r="E43"/>
  <c r="E42" s="1"/>
  <c r="E41" s="1"/>
  <c r="G36"/>
  <c r="G35" s="1"/>
  <c r="F36"/>
  <c r="F35" s="1"/>
  <c r="E36"/>
  <c r="E35" s="1"/>
  <c r="G195" l="1"/>
  <c r="G194" s="1"/>
  <c r="G193" s="1"/>
  <c r="G158"/>
  <c r="G157" s="1"/>
  <c r="G156" s="1"/>
  <c r="F115"/>
  <c r="F114" s="1"/>
  <c r="F229"/>
  <c r="F112"/>
  <c r="G104"/>
  <c r="G103" s="1"/>
  <c r="G102" s="1"/>
  <c r="G81"/>
  <c r="G80" s="1"/>
  <c r="G79" s="1"/>
  <c r="G78" s="1"/>
  <c r="G65"/>
  <c r="G64" s="1"/>
  <c r="G63" s="1"/>
  <c r="G62" s="1"/>
  <c r="G61" s="1"/>
  <c r="G60" s="1"/>
  <c r="G46"/>
  <c r="G45" s="1"/>
  <c r="E47"/>
  <c r="E46" s="1"/>
  <c r="E45" s="1"/>
  <c r="E39"/>
  <c r="E38" s="1"/>
  <c r="E229"/>
  <c r="F199"/>
  <c r="F198" s="1"/>
  <c r="F187"/>
  <c r="G199"/>
  <c r="G198" s="1"/>
  <c r="G187"/>
  <c r="E220"/>
  <c r="E187"/>
  <c r="F220"/>
  <c r="G224" l="1"/>
  <c r="G223" s="1"/>
  <c r="G222" s="1"/>
  <c r="G220" s="1"/>
  <c r="F18" l="1"/>
  <c r="F17" s="1"/>
  <c r="F16" s="1"/>
  <c r="F15" s="1"/>
  <c r="G18"/>
  <c r="G17" s="1"/>
  <c r="G16" s="1"/>
  <c r="G15" s="1"/>
  <c r="G14" s="1"/>
  <c r="G13" s="1"/>
  <c r="E18"/>
  <c r="E17" s="1"/>
  <c r="E16" s="1"/>
  <c r="E15" s="1"/>
  <c r="F23"/>
  <c r="F22" s="1"/>
  <c r="F21" s="1"/>
  <c r="F20" s="1"/>
  <c r="G23"/>
  <c r="G22" s="1"/>
  <c r="G21" s="1"/>
  <c r="G20" s="1"/>
  <c r="E23"/>
  <c r="E22" s="1"/>
  <c r="E21" s="1"/>
  <c r="E20" s="1"/>
  <c r="F28"/>
  <c r="F27" s="1"/>
  <c r="F26" s="1"/>
  <c r="F25" s="1"/>
  <c r="G29"/>
  <c r="G28" s="1"/>
  <c r="G27" s="1"/>
  <c r="G26" s="1"/>
  <c r="G25" s="1"/>
  <c r="E28"/>
  <c r="E27" s="1"/>
  <c r="E26" s="1"/>
  <c r="E25" s="1"/>
  <c r="F34"/>
  <c r="F33" s="1"/>
  <c r="F32" s="1"/>
  <c r="F31" s="1"/>
  <c r="G34"/>
  <c r="G33" s="1"/>
  <c r="G32" s="1"/>
  <c r="G31" s="1"/>
  <c r="E34"/>
  <c r="E33" s="1"/>
  <c r="E32" s="1"/>
  <c r="E31" s="1"/>
  <c r="F40"/>
  <c r="G40"/>
  <c r="E40"/>
  <c r="F57"/>
  <c r="F56" s="1"/>
  <c r="F55" s="1"/>
  <c r="F54" s="1"/>
  <c r="G57"/>
  <c r="G56" s="1"/>
  <c r="G55" s="1"/>
  <c r="G54" s="1"/>
  <c r="F98"/>
  <c r="F97" s="1"/>
  <c r="F96" s="1"/>
  <c r="G98"/>
  <c r="G97" s="1"/>
  <c r="G96" s="1"/>
  <c r="F94"/>
  <c r="F93" s="1"/>
  <c r="F92" s="1"/>
  <c r="F91" s="1"/>
  <c r="G94"/>
  <c r="G93" s="1"/>
  <c r="G92" s="1"/>
  <c r="G91" s="1"/>
  <c r="F86"/>
  <c r="F85" s="1"/>
  <c r="F84" s="1"/>
  <c r="G86"/>
  <c r="G85" s="1"/>
  <c r="G84" s="1"/>
  <c r="E69"/>
  <c r="E98"/>
  <c r="E97" s="1"/>
  <c r="E96" s="1"/>
  <c r="G184"/>
  <c r="G165"/>
  <c r="G164" s="1"/>
  <c r="G163" s="1"/>
  <c r="G162" s="1"/>
  <c r="G161" s="1"/>
  <c r="E165"/>
  <c r="G147"/>
  <c r="G146" s="1"/>
  <c r="G145" s="1"/>
  <c r="G144" s="1"/>
  <c r="G143" s="1"/>
  <c r="E147"/>
  <c r="E146" s="1"/>
  <c r="E145" s="1"/>
  <c r="E144" s="1"/>
  <c r="E143" s="1"/>
  <c r="G120"/>
  <c r="G118" s="1"/>
  <c r="G117" s="1"/>
  <c r="G116" s="1"/>
  <c r="E120"/>
  <c r="E118" s="1"/>
  <c r="E117" s="1"/>
  <c r="E116" s="1"/>
  <c r="G124"/>
  <c r="F111"/>
  <c r="F110" s="1"/>
  <c r="F109" s="1"/>
  <c r="F108" s="1"/>
  <c r="G115" l="1"/>
  <c r="E14"/>
  <c r="E13" s="1"/>
  <c r="F14"/>
  <c r="F13" s="1"/>
  <c r="E184"/>
  <c r="E182" s="1"/>
  <c r="E181"/>
  <c r="G183"/>
  <c r="E124"/>
  <c r="E111"/>
  <c r="E110" s="1"/>
  <c r="E109" s="1"/>
  <c r="E108" s="1"/>
  <c r="E164"/>
  <c r="E163" s="1"/>
  <c r="E162" s="1"/>
  <c r="E161" s="1"/>
  <c r="G181" l="1"/>
  <c r="G229"/>
  <c r="G114"/>
  <c r="F107"/>
  <c r="E115"/>
  <c r="E180"/>
  <c r="E179" s="1"/>
  <c r="E178" s="1"/>
  <c r="G182"/>
  <c r="G136"/>
  <c r="G107" s="1"/>
  <c r="E136"/>
  <c r="E135" s="1"/>
  <c r="E134" s="1"/>
  <c r="F69"/>
  <c r="G69"/>
  <c r="E107" l="1"/>
  <c r="G180"/>
  <c r="G179" s="1"/>
  <c r="G178" s="1"/>
  <c r="E114"/>
  <c r="G135"/>
  <c r="G134" s="1"/>
  <c r="E195" i="6"/>
  <c r="E194" s="1"/>
  <c r="G206"/>
  <c r="F207"/>
  <c r="F206" s="1"/>
  <c r="E207"/>
  <c r="E83"/>
  <c r="G278"/>
  <c r="F278"/>
  <c r="F277" s="1"/>
  <c r="E278"/>
  <c r="E277" s="1"/>
  <c r="G277"/>
  <c r="G274"/>
  <c r="G273" s="1"/>
  <c r="F274"/>
  <c r="E274"/>
  <c r="E273" s="1"/>
  <c r="F273"/>
  <c r="F272"/>
  <c r="G272" s="1"/>
  <c r="G271" s="1"/>
  <c r="F271"/>
  <c r="E271"/>
  <c r="F270"/>
  <c r="F269" s="1"/>
  <c r="F268" s="1"/>
  <c r="E269"/>
  <c r="E268" s="1"/>
  <c r="F267"/>
  <c r="F266" s="1"/>
  <c r="F265" s="1"/>
  <c r="E266"/>
  <c r="E265" s="1"/>
  <c r="G263"/>
  <c r="F263"/>
  <c r="E263"/>
  <c r="E261" s="1"/>
  <c r="E260" s="1"/>
  <c r="F261"/>
  <c r="G260"/>
  <c r="G257"/>
  <c r="G256"/>
  <c r="F256"/>
  <c r="E256"/>
  <c r="G254"/>
  <c r="G253" s="1"/>
  <c r="F254"/>
  <c r="F253" s="1"/>
  <c r="E254"/>
  <c r="E253"/>
  <c r="G251"/>
  <c r="F251"/>
  <c r="F250" s="1"/>
  <c r="E251"/>
  <c r="E250" s="1"/>
  <c r="G250"/>
  <c r="J249"/>
  <c r="J248"/>
  <c r="G248"/>
  <c r="F248"/>
  <c r="E248"/>
  <c r="J247"/>
  <c r="G247"/>
  <c r="F247"/>
  <c r="E247"/>
  <c r="J246"/>
  <c r="J245"/>
  <c r="G245"/>
  <c r="G244" s="1"/>
  <c r="F245"/>
  <c r="E245"/>
  <c r="J244"/>
  <c r="F244"/>
  <c r="E244"/>
  <c r="G239"/>
  <c r="G238" s="1"/>
  <c r="G237" s="1"/>
  <c r="F238"/>
  <c r="F237" s="1"/>
  <c r="E238"/>
  <c r="E237" s="1"/>
  <c r="G236"/>
  <c r="G235" s="1"/>
  <c r="F236"/>
  <c r="F235"/>
  <c r="E235"/>
  <c r="J234"/>
  <c r="J233"/>
  <c r="G233"/>
  <c r="F233"/>
  <c r="E233"/>
  <c r="J232"/>
  <c r="G232"/>
  <c r="F232"/>
  <c r="E232"/>
  <c r="J231"/>
  <c r="J230"/>
  <c r="G230"/>
  <c r="F230"/>
  <c r="E230"/>
  <c r="J229"/>
  <c r="G229"/>
  <c r="F229"/>
  <c r="E229"/>
  <c r="J228"/>
  <c r="G227"/>
  <c r="G224" s="1"/>
  <c r="G219" s="1"/>
  <c r="G218" s="1"/>
  <c r="J227"/>
  <c r="F227"/>
  <c r="F224" s="1"/>
  <c r="F219" s="1"/>
  <c r="J226"/>
  <c r="J225"/>
  <c r="G225"/>
  <c r="F225"/>
  <c r="E225"/>
  <c r="E224" s="1"/>
  <c r="J224"/>
  <c r="G222"/>
  <c r="F222"/>
  <c r="E222"/>
  <c r="G221"/>
  <c r="G220" s="1"/>
  <c r="F221"/>
  <c r="F220"/>
  <c r="E220"/>
  <c r="G215"/>
  <c r="G214" s="1"/>
  <c r="F215"/>
  <c r="F214" s="1"/>
  <c r="E215"/>
  <c r="E214"/>
  <c r="E213" s="1"/>
  <c r="G209"/>
  <c r="F209"/>
  <c r="E209"/>
  <c r="G207"/>
  <c r="E206"/>
  <c r="G205"/>
  <c r="G204" s="1"/>
  <c r="F205"/>
  <c r="F204" s="1"/>
  <c r="E204"/>
  <c r="G203"/>
  <c r="G202" s="1"/>
  <c r="G201" s="1"/>
  <c r="F202"/>
  <c r="F201" s="1"/>
  <c r="E202"/>
  <c r="E201" s="1"/>
  <c r="F195"/>
  <c r="F194" s="1"/>
  <c r="G195"/>
  <c r="G194" s="1"/>
  <c r="G192"/>
  <c r="G191"/>
  <c r="F191"/>
  <c r="E191"/>
  <c r="G189"/>
  <c r="G188" s="1"/>
  <c r="G187" s="1"/>
  <c r="G186" s="1"/>
  <c r="F189"/>
  <c r="F188" s="1"/>
  <c r="F187" s="1"/>
  <c r="F186" s="1"/>
  <c r="E189"/>
  <c r="E188" s="1"/>
  <c r="E187" s="1"/>
  <c r="E186" s="1"/>
  <c r="G176"/>
  <c r="G174" s="1"/>
  <c r="G173" s="1"/>
  <c r="F176"/>
  <c r="F174" s="1"/>
  <c r="F173" s="1"/>
  <c r="E176"/>
  <c r="E174" s="1"/>
  <c r="G171"/>
  <c r="F171"/>
  <c r="E171"/>
  <c r="E165" s="1"/>
  <c r="E164" s="1"/>
  <c r="G168"/>
  <c r="G167" s="1"/>
  <c r="G166" s="1"/>
  <c r="F167"/>
  <c r="F166"/>
  <c r="G164"/>
  <c r="G163"/>
  <c r="G162"/>
  <c r="G161" s="1"/>
  <c r="G160" s="1"/>
  <c r="F162"/>
  <c r="F161" s="1"/>
  <c r="F160" s="1"/>
  <c r="E162"/>
  <c r="E161" s="1"/>
  <c r="E160" s="1"/>
  <c r="E154" s="1"/>
  <c r="G159"/>
  <c r="G158" s="1"/>
  <c r="G157" s="1"/>
  <c r="F158"/>
  <c r="F157" s="1"/>
  <c r="E158"/>
  <c r="E157" s="1"/>
  <c r="E156" s="1"/>
  <c r="F156"/>
  <c r="F153"/>
  <c r="F152" s="1"/>
  <c r="F151" s="1"/>
  <c r="E152"/>
  <c r="E151" s="1"/>
  <c r="G150"/>
  <c r="G149" s="1"/>
  <c r="F150"/>
  <c r="F149" s="1"/>
  <c r="E149"/>
  <c r="G147"/>
  <c r="G146" s="1"/>
  <c r="G145" s="1"/>
  <c r="G144" s="1"/>
  <c r="F147"/>
  <c r="F146"/>
  <c r="F145" s="1"/>
  <c r="F144" s="1"/>
  <c r="E146"/>
  <c r="E145" s="1"/>
  <c r="E144" s="1"/>
  <c r="G143"/>
  <c r="G142" s="1"/>
  <c r="G141" s="1"/>
  <c r="G140" s="1"/>
  <c r="G139" s="1"/>
  <c r="F143"/>
  <c r="F142" s="1"/>
  <c r="F141" s="1"/>
  <c r="F140" s="1"/>
  <c r="F139" s="1"/>
  <c r="E142"/>
  <c r="E141" s="1"/>
  <c r="E140" s="1"/>
  <c r="E139" s="1"/>
  <c r="F138"/>
  <c r="G138" s="1"/>
  <c r="G137" s="1"/>
  <c r="G136" s="1"/>
  <c r="G135" s="1"/>
  <c r="G134" s="1"/>
  <c r="E137"/>
  <c r="E136" s="1"/>
  <c r="E135" s="1"/>
  <c r="E134" s="1"/>
  <c r="F132"/>
  <c r="G131"/>
  <c r="G130" s="1"/>
  <c r="G129" s="1"/>
  <c r="F130"/>
  <c r="F129" s="1"/>
  <c r="E129"/>
  <c r="G126"/>
  <c r="G125"/>
  <c r="G124" s="1"/>
  <c r="F125"/>
  <c r="E125"/>
  <c r="E124" s="1"/>
  <c r="F124"/>
  <c r="F123"/>
  <c r="G123" s="1"/>
  <c r="G122" s="1"/>
  <c r="G121" s="1"/>
  <c r="F122"/>
  <c r="E122"/>
  <c r="F121"/>
  <c r="E121"/>
  <c r="G120"/>
  <c r="G119" s="1"/>
  <c r="G118" s="1"/>
  <c r="F119"/>
  <c r="F118" s="1"/>
  <c r="F114" s="1"/>
  <c r="F112" s="1"/>
  <c r="E119"/>
  <c r="E118"/>
  <c r="G116"/>
  <c r="F116"/>
  <c r="E116"/>
  <c r="G110"/>
  <c r="F110"/>
  <c r="E110"/>
  <c r="E109" s="1"/>
  <c r="E108" s="1"/>
  <c r="E106" s="1"/>
  <c r="G109"/>
  <c r="F109"/>
  <c r="G108"/>
  <c r="G106" s="1"/>
  <c r="F108"/>
  <c r="F106"/>
  <c r="F105"/>
  <c r="G105" s="1"/>
  <c r="G104" s="1"/>
  <c r="G103" s="1"/>
  <c r="E104"/>
  <c r="E103" s="1"/>
  <c r="F102"/>
  <c r="G102" s="1"/>
  <c r="G101" s="1"/>
  <c r="G100" s="1"/>
  <c r="F101"/>
  <c r="F100" s="1"/>
  <c r="E101"/>
  <c r="E100" s="1"/>
  <c r="F99"/>
  <c r="G99" s="1"/>
  <c r="G98" s="1"/>
  <c r="G97" s="1"/>
  <c r="F98"/>
  <c r="E98"/>
  <c r="E97" s="1"/>
  <c r="F97"/>
  <c r="F93" s="1"/>
  <c r="G95"/>
  <c r="F95"/>
  <c r="E94"/>
  <c r="G94"/>
  <c r="F94"/>
  <c r="F90"/>
  <c r="G90" s="1"/>
  <c r="G89" s="1"/>
  <c r="G85" s="1"/>
  <c r="G83" s="1"/>
  <c r="F89"/>
  <c r="E89"/>
  <c r="G87"/>
  <c r="F87"/>
  <c r="F86" s="1"/>
  <c r="F85" s="1"/>
  <c r="F83" s="1"/>
  <c r="E87"/>
  <c r="G86"/>
  <c r="E86"/>
  <c r="G81"/>
  <c r="F81"/>
  <c r="E81"/>
  <c r="E80" s="1"/>
  <c r="E79" s="1"/>
  <c r="E77" s="1"/>
  <c r="G80"/>
  <c r="G79" s="1"/>
  <c r="G77" s="1"/>
  <c r="F80"/>
  <c r="F79" s="1"/>
  <c r="F77" s="1"/>
  <c r="F76"/>
  <c r="G76" s="1"/>
  <c r="G75" s="1"/>
  <c r="G74" s="1"/>
  <c r="F75"/>
  <c r="F74" s="1"/>
  <c r="E75"/>
  <c r="E74" s="1"/>
  <c r="G72"/>
  <c r="F72"/>
  <c r="E72"/>
  <c r="G70"/>
  <c r="F70"/>
  <c r="F69" s="1"/>
  <c r="E70"/>
  <c r="E69" s="1"/>
  <c r="G69"/>
  <c r="F65"/>
  <c r="F64" s="1"/>
  <c r="F63" s="1"/>
  <c r="F62" s="1"/>
  <c r="F61" s="1"/>
  <c r="E64"/>
  <c r="E63"/>
  <c r="E62"/>
  <c r="E61" s="1"/>
  <c r="G60"/>
  <c r="G59" s="1"/>
  <c r="G58" s="1"/>
  <c r="G57" s="1"/>
  <c r="F60"/>
  <c r="F59" s="1"/>
  <c r="F58" s="1"/>
  <c r="F57" s="1"/>
  <c r="E59"/>
  <c r="E58" s="1"/>
  <c r="E57" s="1"/>
  <c r="G56"/>
  <c r="G55"/>
  <c r="G54" s="1"/>
  <c r="F55"/>
  <c r="E55"/>
  <c r="E54" s="1"/>
  <c r="F54"/>
  <c r="F53"/>
  <c r="F52" s="1"/>
  <c r="F51" s="1"/>
  <c r="F50" s="1"/>
  <c r="E52"/>
  <c r="E51" s="1"/>
  <c r="F49"/>
  <c r="G49" s="1"/>
  <c r="G48" s="1"/>
  <c r="G47" s="1"/>
  <c r="G46" s="1"/>
  <c r="F48"/>
  <c r="F47" s="1"/>
  <c r="F46" s="1"/>
  <c r="E48"/>
  <c r="E47"/>
  <c r="E46" s="1"/>
  <c r="G45"/>
  <c r="G44" s="1"/>
  <c r="G43" s="1"/>
  <c r="F45"/>
  <c r="F44"/>
  <c r="F43" s="1"/>
  <c r="E44"/>
  <c r="E43" s="1"/>
  <c r="G42"/>
  <c r="G41" s="1"/>
  <c r="G40" s="1"/>
  <c r="F42"/>
  <c r="F41" s="1"/>
  <c r="F40" s="1"/>
  <c r="E41"/>
  <c r="E40" s="1"/>
  <c r="G39"/>
  <c r="G38" s="1"/>
  <c r="G37" s="1"/>
  <c r="G32" s="1"/>
  <c r="G31" s="1"/>
  <c r="F39"/>
  <c r="F38"/>
  <c r="F37" s="1"/>
  <c r="E38"/>
  <c r="E37" s="1"/>
  <c r="E32" s="1"/>
  <c r="E31" s="1"/>
  <c r="G36"/>
  <c r="G35" s="1"/>
  <c r="F35"/>
  <c r="E35"/>
  <c r="G29"/>
  <c r="F29"/>
  <c r="F28" s="1"/>
  <c r="E29"/>
  <c r="E28" s="1"/>
  <c r="G28"/>
  <c r="G26"/>
  <c r="G25" s="1"/>
  <c r="F26"/>
  <c r="F25" s="1"/>
  <c r="E26"/>
  <c r="E25"/>
  <c r="F24"/>
  <c r="F23" s="1"/>
  <c r="F22" s="1"/>
  <c r="E23"/>
  <c r="E22"/>
  <c r="F21"/>
  <c r="F20" s="1"/>
  <c r="F19" s="1"/>
  <c r="E20"/>
  <c r="E19"/>
  <c r="G17"/>
  <c r="G16" s="1"/>
  <c r="F17"/>
  <c r="F16" s="1"/>
  <c r="E17"/>
  <c r="E16" s="1"/>
  <c r="E219" l="1"/>
  <c r="E218" s="1"/>
  <c r="E217" s="1"/>
  <c r="F260"/>
  <c r="F218" s="1"/>
  <c r="F217" s="1"/>
  <c r="F193"/>
  <c r="F185" s="1"/>
  <c r="G68"/>
  <c r="G66" s="1"/>
  <c r="G193"/>
  <c r="G185" s="1"/>
  <c r="F104"/>
  <c r="F103" s="1"/>
  <c r="G93"/>
  <c r="G91" s="1"/>
  <c r="E93"/>
  <c r="E91" s="1"/>
  <c r="F91"/>
  <c r="F165"/>
  <c r="F164" s="1"/>
  <c r="F154"/>
  <c r="E114"/>
  <c r="E112" s="1"/>
  <c r="E50"/>
  <c r="F13"/>
  <c r="E15"/>
  <c r="E13" s="1"/>
  <c r="F128"/>
  <c r="F127" s="1"/>
  <c r="E148"/>
  <c r="E128"/>
  <c r="E127" s="1"/>
  <c r="G133"/>
  <c r="G132" s="1"/>
  <c r="G128" s="1"/>
  <c r="G127" s="1"/>
  <c r="F137"/>
  <c r="F136" s="1"/>
  <c r="F135" s="1"/>
  <c r="F134" s="1"/>
  <c r="G148"/>
  <c r="G153"/>
  <c r="G152" s="1"/>
  <c r="G151" s="1"/>
  <c r="J251"/>
  <c r="E68"/>
  <c r="E66" s="1"/>
  <c r="F68"/>
  <c r="F66" s="1"/>
  <c r="F213"/>
  <c r="E212"/>
  <c r="E193"/>
  <c r="G114"/>
  <c r="G112" s="1"/>
  <c r="F148"/>
  <c r="F32"/>
  <c r="F31" s="1"/>
  <c r="G21"/>
  <c r="G20" s="1"/>
  <c r="G19" s="1"/>
  <c r="G13" s="1"/>
  <c r="G24"/>
  <c r="G23" s="1"/>
  <c r="G22" s="1"/>
  <c r="G53"/>
  <c r="G52" s="1"/>
  <c r="G51" s="1"/>
  <c r="G50" s="1"/>
  <c r="G65"/>
  <c r="G64" s="1"/>
  <c r="G63" s="1"/>
  <c r="G62" s="1"/>
  <c r="G61" s="1"/>
  <c r="G156"/>
  <c r="G154" s="1"/>
  <c r="G267"/>
  <c r="G266" s="1"/>
  <c r="G265" s="1"/>
  <c r="G217" s="1"/>
  <c r="G270"/>
  <c r="G269" s="1"/>
  <c r="G268" s="1"/>
  <c r="E287" l="1"/>
  <c r="E185"/>
  <c r="F287"/>
  <c r="G213"/>
  <c r="G212" s="1"/>
  <c r="F212"/>
  <c r="G287"/>
</calcChain>
</file>

<file path=xl/sharedStrings.xml><?xml version="1.0" encoding="utf-8"?>
<sst xmlns="http://schemas.openxmlformats.org/spreadsheetml/2006/main" count="1123" uniqueCount="417">
  <si>
    <t xml:space="preserve">Приложение №7 </t>
  </si>
  <si>
    <t xml:space="preserve">к решению Совета депутатов </t>
  </si>
  <si>
    <t>муниципального образования</t>
  </si>
  <si>
    <t>Вындиноостровское сельское поселение</t>
  </si>
  <si>
    <t>РАСПРЕДЕЛЕНИЕ
бюджетных ассигнований по целевым статьям
(муниципальным  программам Вындиноостровского сельского поселения Волховского муниципального района  и непрограммным направлениям деятельности),
группам и подгруппам видов расходов классификации расходов бюджетов,
а также по разделам и подразделам классификации расходов бюджетов</t>
  </si>
  <si>
    <t>Наименование</t>
  </si>
  <si>
    <t>ЦСР</t>
  </si>
  <si>
    <t>ВР</t>
  </si>
  <si>
    <t>Рз, ПР</t>
  </si>
  <si>
    <t>Сумма
(тысяч рублей)</t>
  </si>
  <si>
    <t>1</t>
  </si>
  <si>
    <t>2</t>
  </si>
  <si>
    <t>3</t>
  </si>
  <si>
    <t>4</t>
  </si>
  <si>
    <t>5</t>
  </si>
  <si>
    <t>01 0 00 00000</t>
  </si>
  <si>
    <t>Закупка товаров, работ и услуг для государственных (муниципальных) нужд</t>
  </si>
  <si>
    <t>Дорожное хозяйство (дорожные фонды)</t>
  </si>
  <si>
    <t>0409</t>
  </si>
  <si>
    <t>На реализацию областного закона от 14 декабря 2012 года №95-оз "О содействии развитию на части территорий муниципальных образований Ленинградской области иных форм местного самоуправления"</t>
  </si>
  <si>
    <t>0 1 1 01 S0880</t>
  </si>
  <si>
    <t>Мероприятия по содержанию, ремонту и обслуживанию внутрипоселковых  автомобильных дорог, в том числе объектов улично-дорожной сети  и сооружений на них</t>
  </si>
  <si>
    <t>Иные закупки товаров, работ и услуг для обеспечения государственных (муниципальных) нужд</t>
  </si>
  <si>
    <t>Капитальный ремонт и ремонт автомобильных дорог общего пользования местного значения</t>
  </si>
  <si>
    <t>02 0 00 00000</t>
  </si>
  <si>
    <t>На реализацию областного закона от 15 января 2018 года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</t>
  </si>
  <si>
    <t>Благоустройство</t>
  </si>
  <si>
    <t>0 503</t>
  </si>
  <si>
    <t>На реализацию мероприятий по подготовке объектов теплоснабжения к отпительному сезону на территории Ленинградской области</t>
  </si>
  <si>
    <t>01 2 01 S0160</t>
  </si>
  <si>
    <t>Коммунальное хозяйство</t>
  </si>
  <si>
    <t>0 502</t>
  </si>
  <si>
    <t>На реализацию мероприятий направленных на безаварийную работу объектов теплоснабжения городских и сельских поселений Волховского муниципального района Ленинградской области</t>
  </si>
  <si>
    <t>01 2 01 70160</t>
  </si>
  <si>
    <t>На реализацию мероприятий в сфере энергосбережения и повышения энергетической эффективности городских и сельских поселений Волховского муниципального района</t>
  </si>
  <si>
    <t>01 2 01 60230</t>
  </si>
  <si>
    <t xml:space="preserve">На реализацию мероприятий в сфере энергосбережения и повышения энергетической эффективности городских и сельских поселений </t>
  </si>
  <si>
    <t xml:space="preserve">Основное мероприятие "Организация и содержание уличного освещения населенных пунктов" </t>
  </si>
  <si>
    <t>01 2 02 00000</t>
  </si>
  <si>
    <t xml:space="preserve"> </t>
  </si>
  <si>
    <t xml:space="preserve">Мероприятие по организации и содержанию уличного освещения населенных пунктов </t>
  </si>
  <si>
    <t>01 2 02 10200</t>
  </si>
  <si>
    <t>01 3 01 00000</t>
  </si>
  <si>
    <t>Мероприятия по улучшению жилищных условий граждан, проживающих в сельской местности, в том числе молодых семей  и молодых специалистов</t>
  </si>
  <si>
    <t>01 3 01 03010</t>
  </si>
  <si>
    <t>Выплаты физическим лицам</t>
  </si>
  <si>
    <t>Социальные выплаты гражданам, кроме публичных нормативных социальных выплат</t>
  </si>
  <si>
    <t>1003</t>
  </si>
  <si>
    <t>На реализацию мероприятий федеральной целевой программы "Устойчивое развитие сельских территорий на 2014-2017 годы и на период до 2020 года"</t>
  </si>
  <si>
    <t>0503</t>
  </si>
  <si>
    <t>01 3 02 00000</t>
  </si>
  <si>
    <t>Основное мероприятие "Грантовая поддержка местных инициатив граждан, проживающих в сельской местности"</t>
  </si>
  <si>
    <t>01 3 02 R0180</t>
  </si>
  <si>
    <t>Муниципальная программа "Развитие и поддержка малого и среднего предпринимательства в муниципальном образовании Вындиноостровское сельское поселение Волховского муниципального района на 2017-2018 годы"</t>
  </si>
  <si>
    <t>02 0 00  00000</t>
  </si>
  <si>
    <t xml:space="preserve">Основные мероприятия "Совершенствование форм и методов информирования населения и субъектов малого предпринимательства по вопросам, связанным с предпринимательской деятельностью" </t>
  </si>
  <si>
    <t>02 0 01  00000</t>
  </si>
  <si>
    <t>Мероприятия по совершенствованию форм и методов информирования населения и субъектов малого предпринимательства по вопросам, связанным с предпринимательской деятельностью</t>
  </si>
  <si>
    <t>02 0 01  10020</t>
  </si>
  <si>
    <t>Другие вопросы в области национальной экономики</t>
  </si>
  <si>
    <t>0412</t>
  </si>
  <si>
    <t>03 0 00 00000</t>
  </si>
  <si>
    <t>03 0 01 10030</t>
  </si>
  <si>
    <t>Обеспечение пожарной безопасности</t>
  </si>
  <si>
    <t>0310</t>
  </si>
  <si>
    <t>03 0 01 60110</t>
  </si>
  <si>
    <t>Районный бюджет</t>
  </si>
  <si>
    <t>03 0 01 70880</t>
  </si>
  <si>
    <t>04 0 00 00000</t>
  </si>
  <si>
    <t>Мероприятие по созданию эффективной системы противодействия коррупции в муниципальном образовании Вындиноостровское сельское поселение</t>
  </si>
  <si>
    <t>Другие общегосударственные вопросы</t>
  </si>
  <si>
    <t>0113</t>
  </si>
  <si>
    <t>05 0 00 00000</t>
  </si>
  <si>
    <t>Hа комплекс мероприятий по борьбе с борщевиком Сосновского</t>
  </si>
  <si>
    <t>05 0 01 74310</t>
  </si>
  <si>
    <t>05 0 0174310</t>
  </si>
  <si>
    <t>06 0 00 00000</t>
  </si>
  <si>
    <t>На благоустройство общественных зон и дворовых территорий многоквартирных домов</t>
  </si>
  <si>
    <t>06 0 02 60380</t>
  </si>
  <si>
    <t>07 0 00 00000</t>
  </si>
  <si>
    <t xml:space="preserve">Мероприятие по усилению антитеррористической защищенности объектов социальной сферы 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</si>
  <si>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</si>
  <si>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</si>
  <si>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08 0 00 00000</t>
  </si>
  <si>
    <t xml:space="preserve">Предоставление муниципальным бюджетным учреждениям субсидий на выполнение муниципального задания </t>
  </si>
  <si>
    <t>Предоставление субсидий бюджетным, автономным учреждениям и иным некоммерческим организациям</t>
  </si>
  <si>
    <t>Культура</t>
  </si>
  <si>
    <t>0801</t>
  </si>
  <si>
    <t xml:space="preserve">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 </t>
  </si>
  <si>
    <t>На обеспечение выплат стимулирующего характера работникам муниципальных учреждений культуры Ленинградской области</t>
  </si>
  <si>
    <t>08 0 01 S0170</t>
  </si>
  <si>
    <t xml:space="preserve">Основное мероприятие "Проведение спортивных мероприятий с участием различных категорий населения" </t>
  </si>
  <si>
    <t>09 0 01 00000</t>
  </si>
  <si>
    <t>Муниципальная программа "Устойчивое развитие территорий  сельских населенных пунктов  муниципального образования Вындиноостровское сельское поселение на 2016-2018 годы"</t>
  </si>
  <si>
    <t>10 0 00 00000</t>
  </si>
  <si>
    <t xml:space="preserve">Основное мероприятие "Создание комфортных условий жизнедеятельности в сельской местности" </t>
  </si>
  <si>
    <t>10 0 01 00000</t>
  </si>
  <si>
    <t>10 0 01 S0140</t>
  </si>
  <si>
    <t>Муниципальная программа "Комплексного развития транспортной инфраструктуры в муниципальном образовании Вындиноостровское  сельское поселение Волховского муниципального района Ленинградской области применительно к населенному пункту дер. Вындин Остров на  2018 - 2034 гг."</t>
  </si>
  <si>
    <t>Основное мероприятие "Благоустройство, организация и содержание уличного освещения населенных пунктов, являющихся административными центрами"</t>
  </si>
  <si>
    <t>Основное мероприятие "Создание комфортных условий жизнедеятельности в сельской местности, являющейся административным центром"</t>
  </si>
  <si>
    <t>12 0 02 00000</t>
  </si>
  <si>
    <t>12 0 02 S0880</t>
  </si>
  <si>
    <t>Основное мероприятие "Ремонт уличного освещения в д. Вындин Остров в Вындиноостровском сельском поселении Волховского района Ленинградской области"</t>
  </si>
  <si>
    <t>13 0 01 00000</t>
  </si>
  <si>
    <t>13 0 01 S4660</t>
  </si>
  <si>
    <t>14 0 00 00000</t>
  </si>
  <si>
    <t>На реализацию областного закона от 28 декабря 2018 года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</si>
  <si>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Жилищное хозяйство</t>
  </si>
  <si>
    <t>0501</t>
  </si>
  <si>
    <t>Обеспечение деятельности органов местного самоуправления</t>
  </si>
  <si>
    <t>67 0 00 00000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</si>
  <si>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</si>
  <si>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67 2 00 00000</t>
  </si>
  <si>
    <t>Непрограммные расходы</t>
  </si>
  <si>
    <t>67 2 01 00000</t>
  </si>
  <si>
    <t>Исполнение функций органов местного самоуправления</t>
  </si>
  <si>
    <t>67 2 01 00150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</si>
  <si>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</si>
  <si>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</si>
  <si>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0104</t>
  </si>
  <si>
    <t>67 2 01 60300</t>
  </si>
  <si>
    <t>Обеспечение деятельности аппаратов органов местного самоуправления</t>
  </si>
  <si>
    <t>67 3 00 00000</t>
  </si>
  <si>
    <t>67 3 01 00000</t>
  </si>
  <si>
    <t>67 3 01 00150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</si>
  <si>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</si>
  <si>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</si>
  <si>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</si>
  <si>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0 104</t>
  </si>
  <si>
    <t>На поддержку мер по обеспечению сбалансированности бюджетов</t>
  </si>
  <si>
    <t>67 3 01 60300</t>
  </si>
  <si>
    <t>Проведение мероприятий за счет средств гранта за достижение наилучших значений показателей эффективности деятельности органов местного самоуправления</t>
  </si>
  <si>
    <t>6730170070</t>
  </si>
  <si>
    <t>200</t>
  </si>
  <si>
    <t>Иные межбюджетные трансферты на осуществление полномочий по  исполнению и финансовому контролю за исполнением бюджетов сельских поселений</t>
  </si>
  <si>
    <t>67 3 01 40010</t>
  </si>
  <si>
    <t>Межбюджетные трансферты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</si>
  <si>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</si>
  <si>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</si>
  <si>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Исполнение полномочий по осуществлению внешнего муниципального финансового контроля Контрольно-счетным  органом Волховского муниципального района</t>
  </si>
  <si>
    <t>67 3 01 40040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</si>
  <si>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</si>
  <si>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67 3 01 71340</t>
  </si>
  <si>
    <t>Непрограммные расходы органов местного самоуправления поселения</t>
  </si>
  <si>
    <t>68 0 00 00000</t>
  </si>
  <si>
    <t>68 9 00 00000</t>
  </si>
  <si>
    <t>68 9 01 00000</t>
  </si>
  <si>
    <t>Обеспечение проведения выборов и референдумов</t>
  </si>
  <si>
    <t>68 9 01 10240</t>
  </si>
  <si>
    <t>Иные бюджетные ассигнования</t>
  </si>
  <si>
    <t>0107</t>
  </si>
  <si>
    <t xml:space="preserve">Резервный фонд администрации МО Вындиноостровское сельское поселение </t>
  </si>
  <si>
    <t>68 9 01 10220</t>
  </si>
  <si>
    <t>0111</t>
  </si>
  <si>
    <t>Другие обязательства органов местного самоуправления</t>
  </si>
  <si>
    <t>68 9 01 10190</t>
  </si>
  <si>
    <t>Другие общегосударственные вопросы муниципального образования Вындиноостровское сельское поселение</t>
  </si>
  <si>
    <t xml:space="preserve">Осуществление первичного воинского учета на территориях, где отсутствуют военные комиссариаты </t>
  </si>
  <si>
    <t>68 9 01 51180</t>
  </si>
  <si>
    <t>0203</t>
  </si>
  <si>
    <t>Мобилизационная и вневойсковая подготовка</t>
  </si>
  <si>
    <t xml:space="preserve">Другие вопросы в области национальной безопасности и правоохранительной деятельности </t>
  </si>
  <si>
    <t>68 9 01 10130</t>
  </si>
  <si>
    <t>Защита населения и территории от чрезвычайных ситуаций природного и техногенного характера, гражданская оборона</t>
  </si>
  <si>
    <t>На подготовку и выполнения тушения лесных и торфяных пожаров  в рамках непрограммных расходов</t>
  </si>
  <si>
    <t>68 9 01 60110</t>
  </si>
  <si>
    <t>0502</t>
  </si>
  <si>
    <t>На подготовку и выполнение тушения лесных и торфяных пожаров</t>
  </si>
  <si>
    <t>Мероприятия по землеустройству и землепользованию</t>
  </si>
  <si>
    <t>68 9 01 10150</t>
  </si>
  <si>
    <t xml:space="preserve">Другие вопросы в области национальной экономики </t>
  </si>
  <si>
    <t xml:space="preserve">Мероприятия по уплате взносов на капитальный ремонт многоквартирных жилых домов </t>
  </si>
  <si>
    <t>68 9 01 10160</t>
  </si>
  <si>
    <t>1001</t>
  </si>
  <si>
    <t>1101</t>
  </si>
  <si>
    <t>Прочие вопросы в жилищном хозяйстве</t>
  </si>
  <si>
    <t>68 9 01 10230</t>
  </si>
  <si>
    <t>68 9 01 S0160</t>
  </si>
  <si>
    <t>Прочие мероприятия по благоустройству сельских поселений</t>
  </si>
  <si>
    <t>68 9 01 10170</t>
  </si>
  <si>
    <t>68 9 01 S0880</t>
  </si>
  <si>
    <t>Иные закупки товаров, работ и услуг для обеспечения государственных (муниципальных)нужд</t>
  </si>
  <si>
    <t>68 9 01S0880</t>
  </si>
  <si>
    <t xml:space="preserve">Оказание иных видов социальной помощи </t>
  </si>
  <si>
    <t>68 9 01 03020</t>
  </si>
  <si>
    <t>Социальное обеспечение и иные выплаты населению</t>
  </si>
  <si>
    <t>Пенсионное обеспечение</t>
  </si>
  <si>
    <t>68 9 01 00170</t>
  </si>
  <si>
    <t>Физкультура и спорт</t>
  </si>
  <si>
    <t>ВСЕГО</t>
  </si>
  <si>
    <t>На оказание дополнительной финансовой помощи поселениям в целях обеспечения сбалансированности бюджетов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</si>
  <si>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</si>
  <si>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68 9 01 S4270</t>
  </si>
  <si>
    <t xml:space="preserve">Субсидии на приобретение автономных источников электроснабжения (дизель-генераторов) ля резервного электроснабжения объектов жизнеобеспечения населенных пунктов Ленинградской области </t>
  </si>
  <si>
    <t>Субсидия на мероприятия по подготовке объектов к отопительному сезону</t>
  </si>
  <si>
    <t>Муниципальная  программа "Профилактика терроризма и экстремизма в муниципальном образовании Вындиноостровское сельское поселение  на 2021-2023 годы"</t>
  </si>
  <si>
    <t>Социальное обеспечение  населения</t>
  </si>
  <si>
    <t>Социальные выплаты гражданам , кроме публичных нормативных социальных выплат</t>
  </si>
  <si>
    <t>08 0 01 S4840</t>
  </si>
  <si>
    <t>Cубсидия на поддержкуразвития общественной инфраструктуры муниципального значения</t>
  </si>
  <si>
    <t>16 0 00 00000</t>
  </si>
  <si>
    <t>689 01 S0160</t>
  </si>
  <si>
    <t xml:space="preserve">Ремонт дороги в дер. Гостинополье по ул.Набережная МО Вындиноостровское сельское поселение Волховского муниципального района от региональной трассы Новая Ладога-Зуево    </t>
  </si>
  <si>
    <t>68 9 01 60300</t>
  </si>
  <si>
    <t>17 0 00 00000</t>
  </si>
  <si>
    <t>На подготовку и выполнения прочих работ по содержанию дорог местного значения  в рамках непрограммных расходов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</si>
  <si>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2022-2024 года"</t>
  </si>
  <si>
    <t>Муниципальная программа "Обеспечение первичных мер пожарной безопасности на территории муниципального образования Вындиноостровское сельское поселение на 2022-2024 гг."</t>
  </si>
  <si>
    <t>Муниципальная программа "Развитие культуры в муниципальном образовании Вындиноостровское сельское поселение   на 2022-2024 годы"</t>
  </si>
  <si>
    <t>01 4 01 00000</t>
  </si>
  <si>
    <t>0 1 4 01 10010</t>
  </si>
  <si>
    <t>0 1 4 01 S0140</t>
  </si>
  <si>
    <t>0 1 4 01 S4200</t>
  </si>
  <si>
    <t>02 4 01 S4660</t>
  </si>
  <si>
    <t xml:space="preserve">Комплекс процессных  мероприятий "Пропашка минерализованными противопожарными полосами (ширина не менее 3м)  населенных пунктов поселения". </t>
  </si>
  <si>
    <t>03 4 01 00000</t>
  </si>
  <si>
    <t>03 4 01 10030</t>
  </si>
  <si>
    <t>Комплекс процессных  мероприятий "Обучение муниципальных служащих администрации по вопросам противодействия коррупции"</t>
  </si>
  <si>
    <t>04 4 01 00000</t>
  </si>
  <si>
    <t>04 4 01 10040</t>
  </si>
  <si>
    <t>Комплекс процессных  мероприятий "Сохранение  и  восстановление  земельных  ресурсов"</t>
  </si>
  <si>
    <t>05 4 01 00000</t>
  </si>
  <si>
    <t>05 4 01 S4310</t>
  </si>
  <si>
    <t>Комплекс процессных  мероприятий "Благоустройство общественных территорий""</t>
  </si>
  <si>
    <t>06 4 02 F0380</t>
  </si>
  <si>
    <t>Комплекс процессных  мероприятий "Информационно-пропагандистское противодействие терроризму и экстремизму"</t>
  </si>
  <si>
    <t>07 4 01 00000</t>
  </si>
  <si>
    <t>07 4 01 10070</t>
  </si>
  <si>
    <t>Комплекс процессных  мероприятий "Предоставление муниципальным бюджетным учреждениям субсидий на выполнение муниципального задания и иные цели"</t>
  </si>
  <si>
    <t>08 4 01 00000</t>
  </si>
  <si>
    <t>08 4 01 00170</t>
  </si>
  <si>
    <t>08 4 01 S0360</t>
  </si>
  <si>
    <t>14 4 02 00000</t>
  </si>
  <si>
    <t>14 4 02 S4770</t>
  </si>
  <si>
    <t xml:space="preserve">Комплекс процессных  мероприятий "Обустройство пожарного подъездного пути в дер.Болотово" </t>
  </si>
  <si>
    <t>14 4 01 00000</t>
  </si>
  <si>
    <t>14 4 01 S4770</t>
  </si>
  <si>
    <t>Комплекс процессных  мероприятий "     Муниципальная поддержка решения жилищной проблемы граждан, признанных в установленном порядке, нуждающимися в улучшении жилищных условий на территории муниципального образования Вындиноостровское поселение Волховского муниципального района Ленинградской области, в том числе молодых граждан и молодых семей".</t>
  </si>
  <si>
    <t>16 4 01 L4970</t>
  </si>
  <si>
    <t>01 4 00 00000</t>
  </si>
  <si>
    <t>Комплекс процессных  мероприятий "Ремонт дорог местного значения общего пользования, придомовых территорий и подъездов к домам"</t>
  </si>
  <si>
    <t>03 4 00 00000</t>
  </si>
  <si>
    <t>02 4 00 00000</t>
  </si>
  <si>
    <t>04 4 00 00000</t>
  </si>
  <si>
    <t>05 4 00 00000</t>
  </si>
  <si>
    <t>07 4 00 00000</t>
  </si>
  <si>
    <t>08 4 00 00000</t>
  </si>
  <si>
    <t>14 4 00 00000</t>
  </si>
  <si>
    <t>16 4 00 00000</t>
  </si>
  <si>
    <t>17 4 00 00000</t>
  </si>
  <si>
    <t>Комплексы процессных мероприятий</t>
  </si>
  <si>
    <t>Hа комплекс мероприятий по борьбе с борщевиком Сосновского на территориях муниципальных образований</t>
  </si>
  <si>
    <t>На капитальный ремонт автомобильных дорог общего пользования местного значения , имеющих приоритетный социально-значимый характер</t>
  </si>
  <si>
    <t>16 4 01 00000</t>
  </si>
  <si>
    <t>17 4 01 00000</t>
  </si>
  <si>
    <t>68 9 01 60660</t>
  </si>
  <si>
    <t>Иные межбюджетные трансферты за счёт резервного фонда администрации Волховского муниципального района в рамках непрограммных расходов органов местного самоуправления</t>
  </si>
  <si>
    <t>1004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</si>
  <si>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2021-2025 годы.</t>
  </si>
  <si>
    <t xml:space="preserve">Муниципальная программа «Обеспечение качественным жильем граждан на территории муниципального образования Вындиноостровское сельское поселение» Волховского муниципального района Ленинградской области на 2022-2024 годы» </t>
  </si>
  <si>
    <t>Прочие мероприятия по физкультуре и спорту</t>
  </si>
  <si>
    <t>Комплекс процессных  мероприятий " по созданию мест (площадок) накопления твердых коммунальных отходов"</t>
  </si>
  <si>
    <t>Создание мест (площадок) накопления твердых коммунальных отходов</t>
  </si>
  <si>
    <t>17 4 01 S4790</t>
  </si>
  <si>
    <t xml:space="preserve">На ликвидацию последствий обильного снегопада </t>
  </si>
  <si>
    <t>68 9 01 60530</t>
  </si>
  <si>
    <t>Молодежная политика</t>
  </si>
  <si>
    <t>08 0 01 60290</t>
  </si>
  <si>
    <t>0 707</t>
  </si>
  <si>
    <t>На мероприятия по профилактике асоциального поведения в молодежной среде</t>
  </si>
  <si>
    <t>На реализацию комплекса мер по профилактике правонарушений и рискованного поведения в молодежной среде</t>
  </si>
  <si>
    <t>08 0 01 S4350</t>
  </si>
  <si>
    <t>08 0 00  00000</t>
  </si>
  <si>
    <t>проект</t>
  </si>
  <si>
    <t>на 2023 год и плановый период 2024-2025 годов</t>
  </si>
  <si>
    <t>Комплекс процессных  мероприятий"Обустройство игровой площадки по ул. Центральная у д.10 д. Вындин Остров"</t>
  </si>
  <si>
    <t xml:space="preserve">Комплекс процессных  мероприятий "Обустройство подъездного пути и очистка пожарного водоема в деревнях:Теребочево и Морозово"
</t>
  </si>
  <si>
    <t>от __.12 .2022 г №____</t>
  </si>
  <si>
    <t>67 3 01 40000</t>
  </si>
  <si>
    <t>Муниципальная  программа "Противодействие коррупции в муниципальном образовании Вындиноостровское сельское поселение на 2023-2025 годы"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</si>
  <si>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2023 год»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</si>
  <si>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муниципального образования Вындиноостровское сельское поселение Волховского муниципального района Ленинградской области на 2023год"</t>
  </si>
  <si>
    <t>Муниципальная программа "Формирование комфортной городской среды на территории МО Вындиноостровское сельское поселение на 2018-2024 годы"</t>
  </si>
  <si>
    <t>На благоустройство общественных зон и дворовых территорий многоквартирных домов; Сквер Островок, д. Вындин Остров,ул. Центральная у дома №13</t>
  </si>
  <si>
    <t>06 1 00 00000</t>
  </si>
  <si>
    <t>06 1 F2 00000</t>
  </si>
  <si>
    <t>06 1 F2 55550</t>
  </si>
  <si>
    <t xml:space="preserve">Муниципальная программа «Обращение с твердыми коммунальными отходами на территории муниципального образования Вындиноостровское сельское поселение на 2020-2023гг. </t>
  </si>
  <si>
    <t>Условно утвержденные расходы</t>
  </si>
  <si>
    <t>на 2025 год и плановый период 2026-2027 годов</t>
  </si>
  <si>
    <t>Муниципальная программа «Развитие культуры и спорта в Вындиноостровском сельском поселении на 2025 год и плановый период 2026-2027 г.г.»</t>
  </si>
  <si>
    <t xml:space="preserve">Муниципальная программа «Обеспечение качественным жильем граждан на территории муниципального образования Вындиноостровское сельское поселение» Волховского муниципального района Ленинградской области на 2024-2026 годы» </t>
  </si>
  <si>
    <t xml:space="preserve">Муниципальная программа «Обращение с твердыми коммунальными отходами на территории муниципального образования Вындиноостровское сельское поселение на 2025-2027гг. </t>
  </si>
  <si>
    <t>Мероприятия по уплате взносов на капитальный ремонт многоквартирных жилых домов</t>
  </si>
  <si>
    <t>Муниципальная  программа "Профилактика терроризма и экстремизма в муниципальном образовании Вындиноостровское сельское поселение  на 2024-2026 годы"</t>
  </si>
  <si>
    <t>Муниципальная программа "Обеспечение первичных мер пожарной безопасности на территории Вындиноостровского сельского поселения на 2025-2027 гг."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</si>
  <si>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2024-2028 годы.</t>
  </si>
  <si>
    <t>Вындиноостровского сельского поселения</t>
  </si>
  <si>
    <t>02 4 01 00000</t>
  </si>
  <si>
    <t>06 2 00 00000</t>
  </si>
  <si>
    <t>Региональные проекты</t>
  </si>
  <si>
    <t>Региональный проект "Формирование комфортной городской среды"</t>
  </si>
  <si>
    <t>06 2 И4 00000</t>
  </si>
  <si>
    <t>06 2 И4 55550</t>
  </si>
  <si>
    <t>13 0 00 00000</t>
  </si>
  <si>
    <t>Комплекс процессных мероприятий по развитию и поддержке малого и среднего предпринимательства органами местного самоуправления поселений, муниципальных и городских округов</t>
  </si>
  <si>
    <t>Реализация мероприятий по обеспечению жильем молодых семей</t>
  </si>
  <si>
    <t>Субсидии гражданам на приобретение жилья</t>
  </si>
  <si>
    <t>Обеспечение деятельности центрального аппарата</t>
  </si>
  <si>
    <t>Обеспечение деятельности органов местного самоуправления поселения</t>
  </si>
  <si>
    <t xml:space="preserve">Обеспечение деятельности центрального аппарата </t>
  </si>
  <si>
    <t xml:space="preserve">Непрограммные расходы органов местного самоуправления </t>
  </si>
  <si>
    <t>НАЦИОНАЛЬНАЯ ОБОРОНА</t>
  </si>
  <si>
    <t>Осуществление первичного воинского учета органами местного самоуправления поселений, муниципальных и городских округов</t>
  </si>
  <si>
    <t>СОЦИАЛЬНАЯ ПОЛИТИКА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</si>
  <si>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</si>
  <si>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ФИЗИЧЕСКАЯ КУЛЬТУРА И СПОРТ</t>
  </si>
  <si>
    <t>Муниципальная программа "Повышение безопасности дорожного движения на территории Вындиноостровского сельского поселения Волховского муниципального района Ленинградской области на 2025-2027 года"</t>
  </si>
  <si>
    <t>0200</t>
  </si>
  <si>
    <t>0500</t>
  </si>
  <si>
    <t>0 1 4 03 9Д020</t>
  </si>
  <si>
    <t>16 7 00 00000</t>
  </si>
  <si>
    <t>16 7 01 00000</t>
  </si>
  <si>
    <t>16 7 01 L4970</t>
  </si>
  <si>
    <t>02 4 01 S5130</t>
  </si>
  <si>
    <t>0314</t>
  </si>
  <si>
    <t>Муниципальная программа "Формирование комфортной городской среды на территории Вындиноостровского сельского поселения на 2025-2030 годы"</t>
  </si>
  <si>
    <t>Региионльные проекты</t>
  </si>
  <si>
    <t>Региональный проект "Улучшение жилищных условий и обеспечение жильем отдельных категорий граждан"</t>
  </si>
  <si>
    <t>0 1 4 03 00000</t>
  </si>
  <si>
    <t>13 4 00 00000</t>
  </si>
  <si>
    <t>13 4 01 00000</t>
  </si>
  <si>
    <t>13 4 01 10150</t>
  </si>
  <si>
    <t>от 28.01 .2025 г №1</t>
  </si>
  <si>
    <t>00 0 00 00000</t>
  </si>
  <si>
    <t>Комплекс процессных  мероприятий на подготовку и выполнение прочих работ по содержанию дорог, придомовых территорий и подъездов к домам, содержание дорог в сезонные периоды</t>
  </si>
  <si>
    <t>На повышение безопасности дорожного движения и содержание дорог в сезонные периоды.</t>
  </si>
  <si>
    <t>Прочая закупка товаров, работ и услуг</t>
  </si>
  <si>
    <t>Комплекс процессных мероприятий по благоустройству</t>
  </si>
  <si>
    <t>На реализацию областного закона от 16 февраля 2024 года № 10-оз "О содействии участию населения в осуществлении местного самоуправления в Ленинградской области (конкурсные)</t>
  </si>
  <si>
    <t>НАЦИОНАЛЬНАЯ БЕЗОПАСНОСТЬ</t>
  </si>
  <si>
    <t>Комплекс процессных мероприятий "Пропашка минерализованными противопожарными полосами (ширина не менее 3м) населенных пунктов поселения".</t>
  </si>
  <si>
    <t>0000000000</t>
  </si>
  <si>
    <t>Муниципальные проекты</t>
  </si>
  <si>
    <t>05 5 00 00000</t>
  </si>
  <si>
    <t>Муниципальный проект Волховского муниципального района "Ликвидация борщевика Сосновского на территории муниципальных образований Волховского муниципального района"</t>
  </si>
  <si>
    <t>0550200000</t>
  </si>
  <si>
    <t>На проведение мероприятий по освобождению территрорий от засоренности борщевиком Сосновского муниципальных образований Волховского муниципального района механическим методом (покос)</t>
  </si>
  <si>
    <t>05502F0550</t>
  </si>
  <si>
    <t>Отраслевые проекты</t>
  </si>
  <si>
    <t>Отраслевой проект "Благоустройство сельских территорий"</t>
  </si>
  <si>
    <t>на реализацию комплекса мероприятий по борьбе с борщевиком Сосновского на территориях муниципальных образований Ленинградской области</t>
  </si>
  <si>
    <t>0570000000</t>
  </si>
  <si>
    <t>0570100000</t>
  </si>
  <si>
    <t>05701S4310</t>
  </si>
  <si>
    <t>Реализация программ формирования современной городской среды</t>
  </si>
  <si>
    <t>Другие вопросы в области национальной безопасности и правоохранительной деятельности</t>
  </si>
  <si>
    <t>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</si>
  <si>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На разработку проектно-сметной документации, проведение обмерных работ и технического обследования зданий</t>
  </si>
  <si>
    <t>Бюджетные инвестиции в объекты капитального строительства государственной (муниципальной) собственности</t>
  </si>
  <si>
    <t>08 4 01 F0480</t>
  </si>
  <si>
    <t>Отраслевой проект "Обеспечение надежности и качества снабжения населения и организаций Ленинградской области электрической и тепловой энергией"</t>
  </si>
  <si>
    <t>На реализацию мероприятий по обеспечению устойчивого функционирования объектов теплоснабжения на территории Ленинградской области (конкурсные)</t>
  </si>
  <si>
    <t>Закупка товаров, работ и услуг в целях капитального ремонта государственного (муниципального) имущества</t>
  </si>
  <si>
    <t>0900000000</t>
  </si>
  <si>
    <t>0970000000</t>
  </si>
  <si>
    <t>0970100000</t>
  </si>
  <si>
    <t>09701SТ160</t>
  </si>
  <si>
    <t>Муниципальная программа "Развитие и поддержка малого и среднего предпринимательства в Вындиноостровском сельском поселении на 2024-2026 год"</t>
  </si>
  <si>
    <t>Мероприятия по информированию населения для формирования интереса к развитию малого и среднего предпринимательства, а также физических лиц, не являющихся индивидуальными предпринимателями и применяющих специальный налоговый режим "Налог на профессиональный доход"</t>
  </si>
  <si>
    <t>Комплекс процессных мероприятий "Обустройство мест (площадок) накопления ТКО"</t>
  </si>
  <si>
    <t>1740110281</t>
  </si>
  <si>
    <t>Оснащение мест (площадок) для накопления ТКО емкостями для накопления ТКО</t>
  </si>
  <si>
    <t>1740100000</t>
  </si>
  <si>
    <t>На мероприятия по ликвидации мест несанкционированного размещения отходов и озеленение</t>
  </si>
  <si>
    <t>1800000000</t>
  </si>
  <si>
    <t>1850000000</t>
  </si>
  <si>
    <t>1850100000</t>
  </si>
  <si>
    <t>1850160560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</si>
  <si>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</si>
  <si>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</si>
  <si>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Иные межбюджетные трансферты</t>
  </si>
  <si>
    <t>Резервные фонды</t>
  </si>
  <si>
    <t>На подготовку и выполнения прочих работ по содержанию дорог местного значения в рамках непрограммных расходов</t>
  </si>
  <si>
    <t>Резервные средства</t>
  </si>
  <si>
    <t>На обслуживание местной системы оповещения на территории Волховского муниципального района</t>
  </si>
  <si>
    <t>6800000000</t>
  </si>
  <si>
    <t>6890000000</t>
  </si>
  <si>
    <t>6890100000</t>
  </si>
  <si>
    <t>68901F0650</t>
  </si>
  <si>
    <t>Непрограммные расходы по благоустройству органов местного самоуправления поселения</t>
  </si>
  <si>
    <t xml:space="preserve">Прочие мероприятия по благоустройству сельских поселений поселений </t>
  </si>
  <si>
    <t>Закупка энергетических ресурсов</t>
  </si>
  <si>
    <t>Уплата прочих налогов, сборов</t>
  </si>
  <si>
    <t>На оплату электроэнергии за уличное освещение</t>
  </si>
  <si>
    <t>На поддержку развития общественной инфраструктуры муниципального значения</t>
  </si>
  <si>
    <t>6890110170</t>
  </si>
  <si>
    <t>68901F0450</t>
  </si>
  <si>
    <t>68901S4840</t>
  </si>
  <si>
    <t>Прочие мероприятия по начислению найма</t>
  </si>
  <si>
    <t>6890110250</t>
  </si>
  <si>
    <t>ОБРАЗОВАНИЕ</t>
  </si>
  <si>
    <t>Комплекс процессных мероприятий "Предоставление муниципальным бюджетным учреждениям субсидий на выполнение муниципального задания и иные цели"</t>
  </si>
  <si>
    <t>Субсидии бюджетным учреждениям на иные цели</t>
  </si>
  <si>
    <t>0800000000</t>
  </si>
  <si>
    <t>0840000000</t>
  </si>
  <si>
    <t>0840100000</t>
  </si>
  <si>
    <t>0840160290</t>
  </si>
  <si>
    <t>0700</t>
  </si>
  <si>
    <t>0707</t>
  </si>
  <si>
    <t>0100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</si>
  <si>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Вындиноостровского сельского поселения Волховского муниципального района Ленинградской области на 2025 год"</t>
  </si>
  <si>
    <t>Муниципальная программа "Развитие культуры Вындиноостровского сельского поселения на 2025-2027 годы"</t>
  </si>
  <si>
    <t>Муниципальная программа "Обеспечение устойчивого функционирования и развития коммунальной и инженерной инфраструктуры и повышение энергоэффективности в Ленинградской области на 2024-2026 гг"</t>
  </si>
  <si>
    <t>Муниципальная программа "Проведение работ по благоустройству, озеленению и экологической безопасности населенных пунктов Вындиноостровского сельского поселения Волховского муниципального района Ленинградской области на 2025 г"</t>
  </si>
  <si>
    <t>Муниципальный проект Волховского муниципального района "Ликвидация мест несанкционированного размещения отходов и озеленение на территории муниципальных образований Волховского муниципального района на 2025 год."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</si>
</sst>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#,##0.00&quot;р.&quot;"/>
    <numFmt numFmtId="166" formatCode="?"/>
  </numFmts>
  <fonts count="30">
    <font>
      <sz val="10"/>
      <name val="Arial"/>
      <charset val="1"/>
    </font>
    <font>
      <sz val="10"/>
      <name val="Arial"/>
      <family val="2"/>
      <charset val="204"/>
    </font>
    <font>
      <sz val="14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0"/>
      <name val="Arial Cyr"/>
      <charset val="204"/>
    </font>
    <font>
      <sz val="14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14"/>
      <name val="Arial"/>
      <family val="2"/>
      <charset val="204"/>
    </font>
    <font>
      <b/>
      <sz val="16"/>
      <color rgb="FF000000"/>
      <name val="Times New Roman"/>
      <family val="1"/>
      <charset val="1"/>
    </font>
    <font>
      <sz val="16"/>
      <color rgb="FF000000"/>
      <name val="Times New Roman"/>
      <family val="1"/>
      <charset val="1"/>
    </font>
    <font>
      <b/>
      <sz val="18"/>
      <color rgb="FF000000"/>
      <name val="Times New Roman"/>
      <family val="1"/>
      <charset val="1"/>
    </font>
    <font>
      <sz val="18"/>
      <color rgb="FF000000"/>
      <name val="Times New Roman"/>
      <family val="1"/>
      <charset val="1"/>
    </font>
    <font>
      <sz val="18"/>
      <name val="Times New Roman"/>
      <family val="1"/>
      <charset val="1"/>
    </font>
    <font>
      <sz val="18"/>
      <color rgb="FFFF0000"/>
      <name val="Times New Roman"/>
      <family val="1"/>
      <charset val="1"/>
    </font>
    <font>
      <sz val="18"/>
      <color rgb="FF800000"/>
      <name val="Times New Roman"/>
      <family val="1"/>
      <charset val="1"/>
    </font>
    <font>
      <sz val="18"/>
      <color rgb="FFFF4000"/>
      <name val="Times New Roman"/>
      <family val="1"/>
      <charset val="1"/>
    </font>
    <font>
      <b/>
      <sz val="18"/>
      <name val="Times New Roman"/>
      <family val="1"/>
      <charset val="1"/>
    </font>
    <font>
      <sz val="18"/>
      <color rgb="FFC9211E"/>
      <name val="Times New Roman"/>
      <family val="1"/>
      <charset val="1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b/>
      <sz val="9"/>
      <name val="Arial Cyr"/>
    </font>
    <font>
      <sz val="9"/>
      <name val="Arial Cyr"/>
    </font>
    <font>
      <b/>
      <sz val="10"/>
      <name val="Arial Cyr"/>
    </font>
    <font>
      <sz val="10"/>
      <name val="Arial Cyr"/>
    </font>
    <font>
      <sz val="9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EEEEEE"/>
        <bgColor rgb="FFFFFFCC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294">
    <xf numFmtId="0" fontId="0" fillId="0" borderId="0" xfId="0"/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3" fillId="0" borderId="0" xfId="0" applyNumberFormat="1" applyFont="1" applyAlignment="1">
      <alignment vertical="center"/>
    </xf>
    <xf numFmtId="164" fontId="3" fillId="0" borderId="0" xfId="0" applyNumberFormat="1" applyFont="1" applyBorder="1" applyAlignment="1">
      <alignment horizontal="right" vertical="center"/>
    </xf>
    <xf numFmtId="0" fontId="5" fillId="0" borderId="0" xfId="0" applyFont="1"/>
    <xf numFmtId="0" fontId="6" fillId="0" borderId="0" xfId="0" applyFont="1"/>
    <xf numFmtId="0" fontId="7" fillId="0" borderId="0" xfId="0" applyFont="1"/>
    <xf numFmtId="49" fontId="3" fillId="0" borderId="0" xfId="0" applyNumberFormat="1" applyFont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164" fontId="9" fillId="0" borderId="0" xfId="0" applyNumberFormat="1" applyFont="1" applyAlignment="1">
      <alignment horizontal="right" vertical="center"/>
    </xf>
    <xf numFmtId="164" fontId="10" fillId="0" borderId="2" xfId="0" applyNumberFormat="1" applyFont="1" applyBorder="1" applyAlignment="1">
      <alignment horizontal="center" vertical="center" wrapText="1"/>
    </xf>
    <xf numFmtId="1" fontId="10" fillId="0" borderId="2" xfId="0" applyNumberFormat="1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1" fontId="11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left" vertical="center" wrapText="1"/>
    </xf>
    <xf numFmtId="3" fontId="10" fillId="0" borderId="2" xfId="0" applyNumberFormat="1" applyFont="1" applyFill="1" applyBorder="1" applyAlignment="1">
      <alignment horizontal="center" vertical="center"/>
    </xf>
    <xf numFmtId="49" fontId="10" fillId="0" borderId="2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 applyProtection="1">
      <alignment horizontal="left" vertical="center" wrapText="1"/>
    </xf>
    <xf numFmtId="3" fontId="11" fillId="0" borderId="2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164" fontId="13" fillId="0" borderId="2" xfId="0" applyNumberFormat="1" applyFont="1" applyBorder="1" applyAlignment="1">
      <alignment vertical="center"/>
    </xf>
    <xf numFmtId="0" fontId="12" fillId="0" borderId="2" xfId="1" applyFont="1" applyFill="1" applyBorder="1" applyAlignment="1">
      <alignment horizontal="left" vertical="center" wrapText="1"/>
    </xf>
    <xf numFmtId="49" fontId="11" fillId="0" borderId="2" xfId="0" applyNumberFormat="1" applyFont="1" applyFill="1" applyBorder="1" applyAlignment="1">
      <alignment horizontal="center" vertical="center"/>
    </xf>
    <xf numFmtId="164" fontId="11" fillId="0" borderId="2" xfId="0" applyNumberFormat="1" applyFont="1" applyBorder="1" applyAlignment="1">
      <alignment vertical="center"/>
    </xf>
    <xf numFmtId="0" fontId="11" fillId="0" borderId="2" xfId="0" applyFont="1" applyFill="1" applyBorder="1" applyAlignment="1">
      <alignment horizontal="left" vertical="center" wrapText="1"/>
    </xf>
    <xf numFmtId="164" fontId="11" fillId="2" borderId="2" xfId="0" applyNumberFormat="1" applyFont="1" applyFill="1" applyBorder="1" applyAlignment="1">
      <alignment vertical="center"/>
    </xf>
    <xf numFmtId="0" fontId="11" fillId="0" borderId="2" xfId="0" applyFont="1" applyFill="1" applyBorder="1" applyAlignment="1">
      <alignment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center" wrapText="1"/>
    </xf>
    <xf numFmtId="164" fontId="10" fillId="0" borderId="2" xfId="0" applyNumberFormat="1" applyFont="1" applyBorder="1" applyAlignment="1">
      <alignment vertical="center"/>
    </xf>
    <xf numFmtId="0" fontId="11" fillId="0" borderId="2" xfId="0" applyFont="1" applyFill="1" applyBorder="1" applyAlignment="1">
      <alignment wrapText="1"/>
    </xf>
    <xf numFmtId="49" fontId="11" fillId="0" borderId="2" xfId="0" applyNumberFormat="1" applyFont="1" applyFill="1" applyBorder="1" applyAlignment="1">
      <alignment horizontal="left" vertical="center" wrapText="1"/>
    </xf>
    <xf numFmtId="0" fontId="11" fillId="0" borderId="2" xfId="0" applyFont="1" applyFill="1" applyBorder="1"/>
    <xf numFmtId="49" fontId="10" fillId="0" borderId="2" xfId="0" applyNumberFormat="1" applyFont="1" applyFill="1" applyBorder="1" applyAlignment="1">
      <alignment horizontal="center" vertical="center"/>
    </xf>
    <xf numFmtId="164" fontId="15" fillId="0" borderId="2" xfId="0" applyNumberFormat="1" applyFont="1" applyBorder="1" applyAlignment="1">
      <alignment vertical="center"/>
    </xf>
    <xf numFmtId="0" fontId="11" fillId="0" borderId="8" xfId="0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horizontal="center" vertical="center"/>
    </xf>
    <xf numFmtId="49" fontId="11" fillId="0" borderId="8" xfId="0" applyNumberFormat="1" applyFont="1" applyFill="1" applyBorder="1" applyAlignment="1">
      <alignment horizontal="center" vertical="center"/>
    </xf>
    <xf numFmtId="164" fontId="15" fillId="0" borderId="8" xfId="0" applyNumberFormat="1" applyFont="1" applyBorder="1" applyAlignment="1">
      <alignment vertical="center"/>
    </xf>
    <xf numFmtId="0" fontId="11" fillId="0" borderId="1" xfId="0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Border="1" applyAlignment="1">
      <alignment vertical="center"/>
    </xf>
    <xf numFmtId="0" fontId="11" fillId="0" borderId="1" xfId="0" applyFont="1" applyFill="1" applyBorder="1" applyAlignment="1">
      <alignment vertical="center" wrapText="1"/>
    </xf>
    <xf numFmtId="164" fontId="15" fillId="0" borderId="1" xfId="0" applyNumberFormat="1" applyFont="1" applyBorder="1" applyAlignment="1">
      <alignment vertical="center"/>
    </xf>
    <xf numFmtId="0" fontId="11" fillId="0" borderId="3" xfId="0" applyFont="1" applyFill="1" applyBorder="1" applyAlignment="1">
      <alignment vertical="center" wrapText="1"/>
    </xf>
    <xf numFmtId="0" fontId="11" fillId="0" borderId="3" xfId="0" applyFont="1" applyFill="1" applyBorder="1" applyAlignment="1">
      <alignment horizontal="center" vertical="center"/>
    </xf>
    <xf numFmtId="49" fontId="11" fillId="0" borderId="3" xfId="0" applyNumberFormat="1" applyFont="1" applyFill="1" applyBorder="1" applyAlignment="1">
      <alignment horizontal="center" vertical="center"/>
    </xf>
    <xf numFmtId="164" fontId="11" fillId="0" borderId="3" xfId="0" applyNumberFormat="1" applyFont="1" applyBorder="1" applyAlignment="1">
      <alignment vertical="center"/>
    </xf>
    <xf numFmtId="0" fontId="11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/>
    </xf>
    <xf numFmtId="164" fontId="10" fillId="0" borderId="1" xfId="0" applyNumberFormat="1" applyFont="1" applyBorder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49" fontId="10" fillId="0" borderId="1" xfId="0" applyNumberFormat="1" applyFont="1" applyFill="1" applyBorder="1" applyAlignment="1">
      <alignment horizontal="center" vertical="center"/>
    </xf>
    <xf numFmtId="164" fontId="13" fillId="0" borderId="1" xfId="0" applyNumberFormat="1" applyFont="1" applyBorder="1" applyAlignment="1">
      <alignment vertical="center"/>
    </xf>
    <xf numFmtId="0" fontId="10" fillId="0" borderId="2" xfId="0" applyFont="1" applyFill="1" applyBorder="1" applyAlignment="1">
      <alignment vertical="center" wrapText="1"/>
    </xf>
    <xf numFmtId="0" fontId="16" fillId="0" borderId="2" xfId="0" applyFont="1" applyFill="1" applyBorder="1" applyAlignment="1">
      <alignment horizontal="left" wrapText="1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left" vertical="center" wrapText="1"/>
    </xf>
    <xf numFmtId="49" fontId="12" fillId="0" borderId="2" xfId="0" applyNumberFormat="1" applyFont="1" applyFill="1" applyBorder="1" applyAlignment="1" applyProtection="1">
      <alignment horizontal="center" vertical="center" wrapText="1"/>
    </xf>
    <xf numFmtId="165" fontId="11" fillId="0" borderId="2" xfId="0" applyNumberFormat="1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49" fontId="11" fillId="0" borderId="4" xfId="0" applyNumberFormat="1" applyFont="1" applyFill="1" applyBorder="1" applyAlignment="1">
      <alignment horizontal="left" vertical="center" wrapText="1"/>
    </xf>
    <xf numFmtId="0" fontId="12" fillId="0" borderId="5" xfId="1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11" fillId="0" borderId="7" xfId="0" applyFont="1" applyFill="1" applyBorder="1" applyAlignment="1">
      <alignment horizontal="center" vertical="center"/>
    </xf>
    <xf numFmtId="164" fontId="17" fillId="0" borderId="2" xfId="0" applyNumberFormat="1" applyFont="1" applyBorder="1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left" vertical="center" wrapText="1"/>
    </xf>
    <xf numFmtId="0" fontId="12" fillId="0" borderId="2" xfId="1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center" vertical="center"/>
    </xf>
    <xf numFmtId="164" fontId="10" fillId="0" borderId="2" xfId="0" applyNumberFormat="1" applyFont="1" applyBorder="1" applyAlignment="1">
      <alignment horizontal="right" vertical="center"/>
    </xf>
    <xf numFmtId="164" fontId="11" fillId="0" borderId="2" xfId="0" applyNumberFormat="1" applyFont="1" applyFill="1" applyBorder="1" applyAlignment="1">
      <alignment vertical="center"/>
    </xf>
    <xf numFmtId="164" fontId="15" fillId="0" borderId="2" xfId="0" applyNumberFormat="1" applyFont="1" applyFill="1" applyBorder="1" applyAlignment="1">
      <alignment vertical="center"/>
    </xf>
    <xf numFmtId="49" fontId="18" fillId="0" borderId="9" xfId="0" applyNumberFormat="1" applyFont="1" applyBorder="1" applyAlignment="1" applyProtection="1">
      <alignment horizontal="left" vertical="center" wrapText="1"/>
    </xf>
    <xf numFmtId="49" fontId="18" fillId="0" borderId="1" xfId="0" applyNumberFormat="1" applyFont="1" applyBorder="1" applyAlignment="1" applyProtection="1">
      <alignment horizontal="left" vertical="center" wrapText="1"/>
    </xf>
    <xf numFmtId="49" fontId="18" fillId="0" borderId="10" xfId="0" applyNumberFormat="1" applyFont="1" applyBorder="1" applyAlignment="1" applyProtection="1">
      <alignment horizontal="center" vertical="center" wrapText="1"/>
    </xf>
    <xf numFmtId="164" fontId="17" fillId="0" borderId="2" xfId="0" applyNumberFormat="1" applyFont="1" applyFill="1" applyBorder="1" applyAlignment="1">
      <alignment vertical="center"/>
    </xf>
    <xf numFmtId="164" fontId="10" fillId="0" borderId="2" xfId="0" applyNumberFormat="1" applyFont="1" applyFill="1" applyBorder="1" applyAlignment="1">
      <alignment vertical="center"/>
    </xf>
    <xf numFmtId="164" fontId="15" fillId="0" borderId="8" xfId="0" applyNumberFormat="1" applyFont="1" applyFill="1" applyBorder="1" applyAlignment="1">
      <alignment vertical="center"/>
    </xf>
    <xf numFmtId="164" fontId="11" fillId="0" borderId="3" xfId="0" applyNumberFormat="1" applyFont="1" applyFill="1" applyBorder="1" applyAlignment="1">
      <alignment vertical="center"/>
    </xf>
    <xf numFmtId="164" fontId="13" fillId="0" borderId="2" xfId="0" applyNumberFormat="1" applyFont="1" applyFill="1" applyBorder="1" applyAlignment="1">
      <alignment vertical="center"/>
    </xf>
    <xf numFmtId="164" fontId="11" fillId="0" borderId="1" xfId="0" applyNumberFormat="1" applyFont="1" applyFill="1" applyBorder="1" applyAlignment="1">
      <alignment vertical="center"/>
    </xf>
    <xf numFmtId="164" fontId="15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164" fontId="13" fillId="0" borderId="1" xfId="0" applyNumberFormat="1" applyFont="1" applyFill="1" applyBorder="1" applyAlignment="1">
      <alignment vertical="center"/>
    </xf>
    <xf numFmtId="0" fontId="12" fillId="0" borderId="2" xfId="0" applyFont="1" applyFill="1" applyBorder="1" applyAlignment="1">
      <alignment horizontal="left" wrapText="1"/>
    </xf>
    <xf numFmtId="0" fontId="20" fillId="0" borderId="2" xfId="0" applyFont="1" applyFill="1" applyBorder="1" applyAlignment="1">
      <alignment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/>
    </xf>
    <xf numFmtId="49" fontId="20" fillId="0" borderId="2" xfId="0" applyNumberFormat="1" applyFont="1" applyFill="1" applyBorder="1" applyAlignment="1">
      <alignment horizontal="center" vertical="center"/>
    </xf>
    <xf numFmtId="164" fontId="20" fillId="0" borderId="2" xfId="0" applyNumberFormat="1" applyFont="1" applyFill="1" applyBorder="1" applyAlignment="1">
      <alignment vertical="center"/>
    </xf>
    <xf numFmtId="49" fontId="19" fillId="0" borderId="2" xfId="0" applyNumberFormat="1" applyFont="1" applyFill="1" applyBorder="1" applyAlignment="1" applyProtection="1">
      <alignment horizontal="left" vertical="center" wrapText="1"/>
    </xf>
    <xf numFmtId="164" fontId="10" fillId="0" borderId="2" xfId="0" applyNumberFormat="1" applyFont="1" applyFill="1" applyBorder="1" applyAlignment="1">
      <alignment horizontal="right" vertical="center" wrapText="1"/>
    </xf>
    <xf numFmtId="49" fontId="12" fillId="0" borderId="12" xfId="0" applyNumberFormat="1" applyFont="1" applyFill="1" applyBorder="1" applyAlignment="1">
      <alignment horizontal="left" vertical="center" wrapText="1"/>
    </xf>
    <xf numFmtId="0" fontId="11" fillId="0" borderId="7" xfId="0" applyFont="1" applyFill="1" applyBorder="1" applyAlignment="1">
      <alignment horizontal="center" vertical="center" wrapText="1"/>
    </xf>
    <xf numFmtId="49" fontId="11" fillId="0" borderId="7" xfId="0" applyNumberFormat="1" applyFont="1" applyFill="1" applyBorder="1" applyAlignment="1">
      <alignment horizontal="center" vertical="center"/>
    </xf>
    <xf numFmtId="49" fontId="12" fillId="0" borderId="13" xfId="0" applyNumberFormat="1" applyFont="1" applyFill="1" applyBorder="1" applyAlignment="1">
      <alignment horizontal="left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/>
    </xf>
    <xf numFmtId="49" fontId="11" fillId="0" borderId="13" xfId="0" applyNumberFormat="1" applyFont="1" applyFill="1" applyBorder="1" applyAlignment="1">
      <alignment horizontal="center" vertical="center"/>
    </xf>
    <xf numFmtId="164" fontId="11" fillId="0" borderId="13" xfId="0" applyNumberFormat="1" applyFont="1" applyFill="1" applyBorder="1" applyAlignment="1">
      <alignment vertical="center"/>
    </xf>
    <xf numFmtId="0" fontId="11" fillId="0" borderId="14" xfId="0" applyFont="1" applyFill="1" applyBorder="1" applyAlignment="1">
      <alignment horizontal="center" vertical="center"/>
    </xf>
    <xf numFmtId="164" fontId="11" fillId="0" borderId="14" xfId="0" applyNumberFormat="1" applyFont="1" applyBorder="1" applyAlignment="1">
      <alignment vertical="center"/>
    </xf>
    <xf numFmtId="0" fontId="11" fillId="0" borderId="9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49" fontId="11" fillId="0" borderId="10" xfId="0" applyNumberFormat="1" applyFont="1" applyFill="1" applyBorder="1" applyAlignment="1">
      <alignment horizontal="center" vertical="center"/>
    </xf>
    <xf numFmtId="164" fontId="11" fillId="2" borderId="10" xfId="0" applyNumberFormat="1" applyFont="1" applyFill="1" applyBorder="1" applyAlignment="1">
      <alignment vertical="center"/>
    </xf>
    <xf numFmtId="164" fontId="11" fillId="0" borderId="10" xfId="0" applyNumberFormat="1" applyFont="1" applyBorder="1" applyAlignment="1">
      <alignment vertical="center"/>
    </xf>
    <xf numFmtId="0" fontId="2" fillId="0" borderId="0" xfId="0" applyFont="1" applyFill="1" applyAlignment="1">
      <alignment vertical="center"/>
    </xf>
    <xf numFmtId="0" fontId="5" fillId="0" borderId="0" xfId="0" applyFont="1" applyFill="1"/>
    <xf numFmtId="164" fontId="11" fillId="0" borderId="2" xfId="0" applyNumberFormat="1" applyFont="1" applyFill="1" applyBorder="1" applyAlignment="1">
      <alignment horizontal="right" vertical="center"/>
    </xf>
    <xf numFmtId="0" fontId="18" fillId="0" borderId="0" xfId="0" applyFont="1" applyFill="1" applyAlignment="1">
      <alignment wrapText="1"/>
    </xf>
    <xf numFmtId="164" fontId="11" fillId="3" borderId="2" xfId="0" applyNumberFormat="1" applyFont="1" applyFill="1" applyBorder="1" applyAlignment="1">
      <alignment vertical="center"/>
    </xf>
    <xf numFmtId="0" fontId="12" fillId="0" borderId="2" xfId="1" applyNumberFormat="1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18" fillId="0" borderId="12" xfId="1" applyFont="1" applyFill="1" applyBorder="1" applyAlignment="1">
      <alignment horizontal="left" vertical="center" wrapText="1"/>
    </xf>
    <xf numFmtId="49" fontId="18" fillId="0" borderId="12" xfId="0" applyNumberFormat="1" applyFont="1" applyFill="1" applyBorder="1" applyAlignment="1">
      <alignment horizontal="center" vertical="center" wrapText="1"/>
    </xf>
    <xf numFmtId="49" fontId="18" fillId="0" borderId="13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/>
    </xf>
    <xf numFmtId="49" fontId="18" fillId="0" borderId="16" xfId="0" applyNumberFormat="1" applyFont="1" applyFill="1" applyBorder="1" applyAlignment="1" applyProtection="1">
      <alignment horizontal="left" vertical="center" wrapText="1"/>
    </xf>
    <xf numFmtId="0" fontId="18" fillId="0" borderId="2" xfId="0" applyFont="1" applyFill="1" applyBorder="1" applyAlignment="1">
      <alignment horizontal="left" wrapText="1"/>
    </xf>
    <xf numFmtId="0" fontId="18" fillId="0" borderId="15" xfId="0" applyFont="1" applyFill="1" applyBorder="1" applyAlignment="1">
      <alignment horizontal="left" wrapText="1"/>
    </xf>
    <xf numFmtId="0" fontId="19" fillId="0" borderId="0" xfId="0" applyFont="1" applyFill="1" applyAlignment="1">
      <alignment wrapText="1"/>
    </xf>
    <xf numFmtId="0" fontId="10" fillId="0" borderId="8" xfId="0" applyFont="1" applyFill="1" applyBorder="1" applyAlignment="1">
      <alignment horizontal="center" vertical="center"/>
    </xf>
    <xf numFmtId="164" fontId="10" fillId="0" borderId="8" xfId="0" applyNumberFormat="1" applyFont="1" applyFill="1" applyBorder="1" applyAlignment="1">
      <alignment vertical="center"/>
    </xf>
    <xf numFmtId="49" fontId="18" fillId="0" borderId="17" xfId="0" applyNumberFormat="1" applyFont="1" applyFill="1" applyBorder="1" applyAlignment="1" applyProtection="1">
      <alignment horizontal="left" vertical="center" wrapText="1"/>
    </xf>
    <xf numFmtId="0" fontId="11" fillId="0" borderId="4" xfId="0" applyFont="1" applyFill="1" applyBorder="1" applyAlignment="1">
      <alignment vertical="center" wrapText="1"/>
    </xf>
    <xf numFmtId="164" fontId="10" fillId="0" borderId="8" xfId="0" applyNumberFormat="1" applyFont="1" applyBorder="1" applyAlignment="1">
      <alignment vertical="center"/>
    </xf>
    <xf numFmtId="0" fontId="10" fillId="0" borderId="13" xfId="0" applyFont="1" applyFill="1" applyBorder="1" applyAlignment="1">
      <alignment horizontal="center" vertical="center"/>
    </xf>
    <xf numFmtId="164" fontId="10" fillId="0" borderId="13" xfId="0" applyNumberFormat="1" applyFont="1" applyFill="1" applyBorder="1" applyAlignment="1">
      <alignment vertical="center"/>
    </xf>
    <xf numFmtId="164" fontId="15" fillId="0" borderId="13" xfId="0" applyNumberFormat="1" applyFont="1" applyFill="1" applyBorder="1" applyAlignment="1">
      <alignment vertical="center"/>
    </xf>
    <xf numFmtId="164" fontId="15" fillId="3" borderId="2" xfId="0" applyNumberFormat="1" applyFont="1" applyFill="1" applyBorder="1" applyAlignment="1">
      <alignment vertical="center"/>
    </xf>
    <xf numFmtId="0" fontId="11" fillId="3" borderId="2" xfId="0" applyFont="1" applyFill="1" applyBorder="1" applyAlignment="1">
      <alignment horizontal="center" vertical="center"/>
    </xf>
    <xf numFmtId="164" fontId="11" fillId="4" borderId="2" xfId="0" applyNumberFormat="1" applyFont="1" applyFill="1" applyBorder="1" applyAlignment="1">
      <alignment vertical="center"/>
    </xf>
    <xf numFmtId="0" fontId="11" fillId="3" borderId="2" xfId="0" applyFont="1" applyFill="1" applyBorder="1" applyAlignment="1">
      <alignment horizontal="left" vertical="center" wrapText="1"/>
    </xf>
    <xf numFmtId="0" fontId="10" fillId="3" borderId="2" xfId="0" applyFont="1" applyFill="1" applyBorder="1" applyAlignment="1">
      <alignment horizontal="center" vertical="center"/>
    </xf>
    <xf numFmtId="164" fontId="12" fillId="0" borderId="2" xfId="0" applyNumberFormat="1" applyFont="1" applyFill="1" applyBorder="1" applyAlignment="1">
      <alignment vertical="center"/>
    </xf>
    <xf numFmtId="164" fontId="12" fillId="0" borderId="2" xfId="0" applyNumberFormat="1" applyFont="1" applyBorder="1" applyAlignment="1">
      <alignment vertical="center"/>
    </xf>
    <xf numFmtId="164" fontId="12" fillId="2" borderId="2" xfId="0" applyNumberFormat="1" applyFont="1" applyFill="1" applyBorder="1" applyAlignment="1">
      <alignment vertical="center"/>
    </xf>
    <xf numFmtId="164" fontId="11" fillId="0" borderId="7" xfId="0" applyNumberFormat="1" applyFont="1" applyFill="1" applyBorder="1" applyAlignment="1">
      <alignment vertical="center"/>
    </xf>
    <xf numFmtId="0" fontId="18" fillId="0" borderId="11" xfId="1" applyFont="1" applyFill="1" applyBorder="1" applyAlignment="1">
      <alignment horizontal="left" vertical="center" wrapText="1"/>
    </xf>
    <xf numFmtId="49" fontId="18" fillId="0" borderId="11" xfId="0" applyNumberFormat="1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/>
    </xf>
    <xf numFmtId="49" fontId="20" fillId="0" borderId="13" xfId="0" applyNumberFormat="1" applyFont="1" applyFill="1" applyBorder="1" applyAlignment="1">
      <alignment horizontal="center" vertical="center"/>
    </xf>
    <xf numFmtId="164" fontId="20" fillId="0" borderId="13" xfId="0" applyNumberFormat="1" applyFont="1" applyFill="1" applyBorder="1" applyAlignment="1">
      <alignment vertical="center"/>
    </xf>
    <xf numFmtId="0" fontId="21" fillId="0" borderId="0" xfId="0" applyFont="1"/>
    <xf numFmtId="0" fontId="21" fillId="5" borderId="0" xfId="0" applyFont="1" applyFill="1"/>
    <xf numFmtId="0" fontId="0" fillId="5" borderId="0" xfId="0" applyFill="1"/>
    <xf numFmtId="0" fontId="1" fillId="0" borderId="0" xfId="0" applyFont="1"/>
    <xf numFmtId="0" fontId="22" fillId="0" borderId="13" xfId="0" applyFont="1" applyBorder="1" applyAlignment="1">
      <alignment wrapText="1"/>
    </xf>
    <xf numFmtId="49" fontId="0" fillId="0" borderId="0" xfId="0" applyNumberFormat="1"/>
    <xf numFmtId="0" fontId="0" fillId="0" borderId="0" xfId="0" applyAlignment="1">
      <alignment horizontal="right"/>
    </xf>
    <xf numFmtId="49" fontId="23" fillId="0" borderId="0" xfId="0" applyNumberFormat="1" applyFont="1"/>
    <xf numFmtId="0" fontId="23" fillId="0" borderId="0" xfId="0" applyFont="1"/>
    <xf numFmtId="0" fontId="24" fillId="0" borderId="13" xfId="0" applyFont="1" applyBorder="1" applyAlignment="1">
      <alignment horizontal="center" vertical="center"/>
    </xf>
    <xf numFmtId="49" fontId="24" fillId="0" borderId="13" xfId="0" applyNumberFormat="1" applyFont="1" applyBorder="1" applyAlignment="1">
      <alignment horizontal="center" vertical="center"/>
    </xf>
    <xf numFmtId="0" fontId="24" fillId="0" borderId="13" xfId="0" applyFont="1" applyBorder="1" applyAlignment="1">
      <alignment horizontal="center" vertical="center" wrapText="1"/>
    </xf>
    <xf numFmtId="0" fontId="24" fillId="5" borderId="13" xfId="0" applyFont="1" applyFill="1" applyBorder="1" applyAlignment="1">
      <alignment horizontal="left" wrapText="1"/>
    </xf>
    <xf numFmtId="0" fontId="24" fillId="5" borderId="13" xfId="0" applyFont="1" applyFill="1" applyBorder="1" applyAlignment="1">
      <alignment horizontal="center"/>
    </xf>
    <xf numFmtId="49" fontId="24" fillId="5" borderId="13" xfId="0" applyNumberFormat="1" applyFont="1" applyFill="1" applyBorder="1" applyAlignment="1">
      <alignment horizontal="center"/>
    </xf>
    <xf numFmtId="4" fontId="24" fillId="5" borderId="13" xfId="0" applyNumberFormat="1" applyFont="1" applyFill="1" applyBorder="1"/>
    <xf numFmtId="0" fontId="24" fillId="0" borderId="13" xfId="0" applyFont="1" applyBorder="1" applyAlignment="1">
      <alignment horizontal="left" wrapText="1"/>
    </xf>
    <xf numFmtId="0" fontId="24" fillId="0" borderId="13" xfId="0" applyFont="1" applyBorder="1" applyAlignment="1">
      <alignment horizontal="center"/>
    </xf>
    <xf numFmtId="49" fontId="24" fillId="0" borderId="13" xfId="0" applyNumberFormat="1" applyFont="1" applyBorder="1" applyAlignment="1">
      <alignment horizontal="center"/>
    </xf>
    <xf numFmtId="0" fontId="22" fillId="0" borderId="13" xfId="0" applyFont="1" applyBorder="1" applyAlignment="1">
      <alignment horizontal="left" wrapText="1"/>
    </xf>
    <xf numFmtId="0" fontId="22" fillId="0" borderId="13" xfId="0" applyFont="1" applyBorder="1" applyAlignment="1">
      <alignment horizontal="center"/>
    </xf>
    <xf numFmtId="49" fontId="22" fillId="0" borderId="13" xfId="0" applyNumberFormat="1" applyFont="1" applyBorder="1" applyAlignment="1">
      <alignment horizontal="center"/>
    </xf>
    <xf numFmtId="4" fontId="22" fillId="5" borderId="13" xfId="0" applyNumberFormat="1" applyFont="1" applyFill="1" applyBorder="1"/>
    <xf numFmtId="4" fontId="22" fillId="0" borderId="13" xfId="0" applyNumberFormat="1" applyFont="1" applyBorder="1"/>
    <xf numFmtId="2" fontId="22" fillId="0" borderId="13" xfId="0" applyNumberFormat="1" applyFont="1" applyBorder="1"/>
    <xf numFmtId="0" fontId="22" fillId="0" borderId="13" xfId="0" applyFont="1" applyBorder="1"/>
    <xf numFmtId="49" fontId="24" fillId="5" borderId="13" xfId="0" applyNumberFormat="1" applyFont="1" applyFill="1" applyBorder="1" applyAlignment="1">
      <alignment horizontal="center" vertical="center" wrapText="1"/>
    </xf>
    <xf numFmtId="4" fontId="24" fillId="0" borderId="13" xfId="0" applyNumberFormat="1" applyFont="1" applyBorder="1"/>
    <xf numFmtId="0" fontId="24" fillId="0" borderId="13" xfId="0" applyFont="1" applyBorder="1"/>
    <xf numFmtId="0" fontId="22" fillId="5" borderId="13" xfId="0" applyFont="1" applyFill="1" applyBorder="1" applyAlignment="1">
      <alignment horizontal="center"/>
    </xf>
    <xf numFmtId="0" fontId="24" fillId="5" borderId="2" xfId="0" applyFont="1" applyFill="1" applyBorder="1" applyAlignment="1">
      <alignment horizontal="center"/>
    </xf>
    <xf numFmtId="49" fontId="24" fillId="5" borderId="2" xfId="0" applyNumberFormat="1" applyFont="1" applyFill="1" applyBorder="1" applyAlignment="1">
      <alignment horizontal="center"/>
    </xf>
    <xf numFmtId="49" fontId="22" fillId="5" borderId="13" xfId="0" applyNumberFormat="1" applyFont="1" applyFill="1" applyBorder="1" applyAlignment="1">
      <alignment horizontal="center"/>
    </xf>
    <xf numFmtId="2" fontId="24" fillId="5" borderId="13" xfId="0" applyNumberFormat="1" applyFont="1" applyFill="1" applyBorder="1"/>
    <xf numFmtId="0" fontId="22" fillId="0" borderId="2" xfId="0" applyFont="1" applyBorder="1" applyAlignment="1">
      <alignment horizontal="center"/>
    </xf>
    <xf numFmtId="49" fontId="22" fillId="0" borderId="2" xfId="0" applyNumberFormat="1" applyFont="1" applyBorder="1" applyAlignment="1">
      <alignment horizontal="center"/>
    </xf>
    <xf numFmtId="0" fontId="24" fillId="0" borderId="2" xfId="1" applyFont="1" applyBorder="1" applyAlignment="1">
      <alignment horizontal="left" vertical="center" wrapText="1"/>
    </xf>
    <xf numFmtId="0" fontId="24" fillId="0" borderId="2" xfId="0" applyFont="1" applyBorder="1" applyAlignment="1">
      <alignment horizontal="center"/>
    </xf>
    <xf numFmtId="49" fontId="24" fillId="0" borderId="2" xfId="0" applyNumberFormat="1" applyFont="1" applyBorder="1" applyAlignment="1">
      <alignment horizontal="center"/>
    </xf>
    <xf numFmtId="2" fontId="22" fillId="0" borderId="2" xfId="0" applyNumberFormat="1" applyFont="1" applyBorder="1"/>
    <xf numFmtId="49" fontId="24" fillId="0" borderId="2" xfId="0" applyNumberFormat="1" applyFont="1" applyBorder="1" applyAlignment="1">
      <alignment horizontal="left" vertical="center" wrapText="1"/>
    </xf>
    <xf numFmtId="49" fontId="24" fillId="0" borderId="2" xfId="0" applyNumberFormat="1" applyFont="1" applyBorder="1" applyAlignment="1">
      <alignment horizontal="center" vertical="center" wrapText="1"/>
    </xf>
    <xf numFmtId="49" fontId="24" fillId="0" borderId="2" xfId="0" applyNumberFormat="1" applyFont="1" applyBorder="1" applyAlignment="1">
      <alignment horizontal="left" vertical="center"/>
    </xf>
    <xf numFmtId="0" fontId="24" fillId="5" borderId="2" xfId="0" applyFont="1" applyFill="1" applyBorder="1" applyAlignment="1">
      <alignment horizontal="left" wrapText="1"/>
    </xf>
    <xf numFmtId="0" fontId="22" fillId="0" borderId="2" xfId="0" applyFont="1" applyBorder="1"/>
    <xf numFmtId="4" fontId="22" fillId="5" borderId="2" xfId="0" applyNumberFormat="1" applyFont="1" applyFill="1" applyBorder="1"/>
    <xf numFmtId="49" fontId="0" fillId="0" borderId="0" xfId="0" applyNumberFormat="1" applyBorder="1"/>
    <xf numFmtId="4" fontId="21" fillId="0" borderId="0" xfId="0" applyNumberFormat="1" applyFont="1" applyBorder="1"/>
    <xf numFmtId="0" fontId="0" fillId="0" borderId="0" xfId="0" applyBorder="1"/>
    <xf numFmtId="49" fontId="25" fillId="0" borderId="18" xfId="0" applyNumberFormat="1" applyFont="1" applyBorder="1" applyAlignment="1" applyProtection="1">
      <alignment horizontal="left" vertical="center" wrapText="1"/>
    </xf>
    <xf numFmtId="49" fontId="21" fillId="5" borderId="13" xfId="0" applyNumberFormat="1" applyFont="1" applyFill="1" applyBorder="1" applyAlignment="1">
      <alignment horizontal="center"/>
    </xf>
    <xf numFmtId="0" fontId="24" fillId="0" borderId="13" xfId="0" applyFont="1" applyBorder="1" applyAlignment="1">
      <alignment wrapText="1"/>
    </xf>
    <xf numFmtId="49" fontId="26" fillId="0" borderId="16" xfId="0" applyNumberFormat="1" applyFont="1" applyBorder="1" applyAlignment="1" applyProtection="1">
      <alignment horizontal="left" vertical="center" wrapText="1"/>
    </xf>
    <xf numFmtId="49" fontId="25" fillId="5" borderId="18" xfId="0" applyNumberFormat="1" applyFont="1" applyFill="1" applyBorder="1" applyAlignment="1" applyProtection="1">
      <alignment horizontal="left" vertical="center" wrapText="1"/>
    </xf>
    <xf numFmtId="166" fontId="25" fillId="5" borderId="18" xfId="0" applyNumberFormat="1" applyFont="1" applyFill="1" applyBorder="1" applyAlignment="1" applyProtection="1">
      <alignment horizontal="left" vertical="center" wrapText="1"/>
    </xf>
    <xf numFmtId="49" fontId="25" fillId="5" borderId="0" xfId="0" applyNumberFormat="1" applyFont="1" applyFill="1" applyBorder="1" applyAlignment="1" applyProtection="1">
      <alignment horizontal="left" vertical="center" wrapText="1"/>
    </xf>
    <xf numFmtId="49" fontId="26" fillId="5" borderId="16" xfId="0" applyNumberFormat="1" applyFont="1" applyFill="1" applyBorder="1" applyAlignment="1" applyProtection="1">
      <alignment horizontal="left" vertical="center" wrapText="1"/>
    </xf>
    <xf numFmtId="2" fontId="24" fillId="0" borderId="13" xfId="0" applyNumberFormat="1" applyFont="1" applyBorder="1"/>
    <xf numFmtId="0" fontId="21" fillId="5" borderId="13" xfId="0" applyFont="1" applyFill="1" applyBorder="1" applyAlignment="1">
      <alignment horizontal="center" vertical="center"/>
    </xf>
    <xf numFmtId="0" fontId="24" fillId="5" borderId="13" xfId="0" applyFont="1" applyFill="1" applyBorder="1" applyAlignment="1">
      <alignment wrapText="1"/>
    </xf>
    <xf numFmtId="0" fontId="22" fillId="5" borderId="13" xfId="0" applyFont="1" applyFill="1" applyBorder="1" applyAlignment="1">
      <alignment wrapText="1"/>
    </xf>
    <xf numFmtId="0" fontId="21" fillId="5" borderId="13" xfId="0" applyFont="1" applyFill="1" applyBorder="1" applyAlignment="1">
      <alignment horizontal="center"/>
    </xf>
    <xf numFmtId="49" fontId="27" fillId="5" borderId="13" xfId="0" applyNumberFormat="1" applyFont="1" applyFill="1" applyBorder="1" applyAlignment="1" applyProtection="1">
      <alignment horizontal="center" vertical="center" wrapText="1"/>
    </xf>
    <xf numFmtId="49" fontId="27" fillId="5" borderId="13" xfId="0" applyNumberFormat="1" applyFont="1" applyFill="1" applyBorder="1" applyAlignment="1" applyProtection="1">
      <alignment horizontal="center" wrapText="1"/>
    </xf>
    <xf numFmtId="49" fontId="27" fillId="5" borderId="19" xfId="0" applyNumberFormat="1" applyFont="1" applyFill="1" applyBorder="1" applyAlignment="1" applyProtection="1">
      <alignment horizontal="center" vertical="center" wrapText="1"/>
    </xf>
    <xf numFmtId="4" fontId="24" fillId="5" borderId="13" xfId="0" applyNumberFormat="1" applyFont="1" applyFill="1" applyBorder="1" applyAlignment="1">
      <alignment horizontal="right"/>
    </xf>
    <xf numFmtId="0" fontId="24" fillId="0" borderId="0" xfId="0" applyFont="1" applyAlignment="1">
      <alignment wrapText="1"/>
    </xf>
    <xf numFmtId="49" fontId="24" fillId="0" borderId="13" xfId="0" applyNumberFormat="1" applyFont="1" applyBorder="1" applyAlignment="1">
      <alignment horizontal="center" vertical="center" wrapText="1"/>
    </xf>
    <xf numFmtId="164" fontId="21" fillId="5" borderId="2" xfId="0" applyNumberFormat="1" applyFont="1" applyFill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0" fillId="5" borderId="13" xfId="0" applyFill="1" applyBorder="1" applyAlignment="1">
      <alignment horizontal="center"/>
    </xf>
    <xf numFmtId="49" fontId="25" fillId="5" borderId="13" xfId="0" applyNumberFormat="1" applyFont="1" applyFill="1" applyBorder="1" applyAlignment="1" applyProtection="1">
      <alignment horizontal="left" vertical="center" wrapText="1"/>
    </xf>
    <xf numFmtId="49" fontId="21" fillId="5" borderId="13" xfId="0" applyNumberFormat="1" applyFont="1" applyFill="1" applyBorder="1" applyAlignment="1" applyProtection="1">
      <alignment horizontal="center" wrapText="1"/>
    </xf>
    <xf numFmtId="49" fontId="26" fillId="5" borderId="13" xfId="0" applyNumberFormat="1" applyFont="1" applyFill="1" applyBorder="1" applyAlignment="1" applyProtection="1">
      <alignment horizontal="left" vertical="center" wrapText="1"/>
    </xf>
    <xf numFmtId="49" fontId="27" fillId="5" borderId="19" xfId="0" applyNumberFormat="1" applyFont="1" applyFill="1" applyBorder="1" applyAlignment="1" applyProtection="1">
      <alignment horizontal="center" wrapText="1"/>
    </xf>
    <xf numFmtId="0" fontId="24" fillId="5" borderId="2" xfId="0" applyFont="1" applyFill="1" applyBorder="1" applyAlignment="1">
      <alignment horizontal="left" vertical="center" wrapText="1"/>
    </xf>
    <xf numFmtId="49" fontId="24" fillId="5" borderId="2" xfId="0" applyNumberFormat="1" applyFont="1" applyFill="1" applyBorder="1" applyAlignment="1">
      <alignment horizontal="left" vertical="center" wrapText="1"/>
    </xf>
    <xf numFmtId="49" fontId="27" fillId="5" borderId="20" xfId="0" applyNumberFormat="1" applyFont="1" applyFill="1" applyBorder="1" applyAlignment="1" applyProtection="1">
      <alignment horizontal="center" wrapText="1"/>
    </xf>
    <xf numFmtId="0" fontId="21" fillId="0" borderId="13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24" fillId="0" borderId="2" xfId="0" applyFont="1" applyBorder="1"/>
    <xf numFmtId="49" fontId="24" fillId="0" borderId="2" xfId="0" applyNumberFormat="1" applyFont="1" applyBorder="1"/>
    <xf numFmtId="0" fontId="21" fillId="0" borderId="2" xfId="0" applyFont="1" applyBorder="1"/>
    <xf numFmtId="49" fontId="26" fillId="5" borderId="21" xfId="0" applyNumberFormat="1" applyFont="1" applyFill="1" applyBorder="1" applyAlignment="1" applyProtection="1">
      <alignment horizontal="left" vertical="center" wrapText="1"/>
    </xf>
    <xf numFmtId="49" fontId="29" fillId="0" borderId="18" xfId="0" applyNumberFormat="1" applyFont="1" applyBorder="1" applyAlignment="1" applyProtection="1">
      <alignment horizontal="left" vertical="center" wrapText="1"/>
    </xf>
    <xf numFmtId="49" fontId="25" fillId="5" borderId="19" xfId="0" applyNumberFormat="1" applyFont="1" applyFill="1" applyBorder="1" applyAlignment="1" applyProtection="1">
      <alignment horizontal="center" vertical="center" wrapText="1"/>
    </xf>
    <xf numFmtId="49" fontId="26" fillId="5" borderId="16" xfId="0" applyNumberFormat="1" applyFont="1" applyFill="1" applyBorder="1" applyAlignment="1" applyProtection="1">
      <alignment horizontal="center" vertical="center" wrapText="1"/>
    </xf>
    <xf numFmtId="49" fontId="27" fillId="5" borderId="18" xfId="0" applyNumberFormat="1" applyFont="1" applyFill="1" applyBorder="1" applyAlignment="1" applyProtection="1">
      <alignment horizontal="left" vertical="center" wrapText="1"/>
    </xf>
    <xf numFmtId="49" fontId="28" fillId="0" borderId="16" xfId="0" applyNumberFormat="1" applyFont="1" applyBorder="1" applyAlignment="1" applyProtection="1">
      <alignment horizontal="center" vertical="center" wrapText="1"/>
    </xf>
    <xf numFmtId="49" fontId="27" fillId="0" borderId="19" xfId="0" applyNumberFormat="1" applyFont="1" applyBorder="1" applyAlignment="1" applyProtection="1">
      <alignment horizontal="center" vertical="center" wrapText="1"/>
    </xf>
    <xf numFmtId="49" fontId="21" fillId="5" borderId="19" xfId="0" applyNumberFormat="1" applyFont="1" applyFill="1" applyBorder="1" applyAlignment="1" applyProtection="1">
      <alignment horizontal="center" vertical="center" wrapText="1"/>
    </xf>
    <xf numFmtId="49" fontId="0" fillId="5" borderId="16" xfId="0" applyNumberFormat="1" applyFont="1" applyFill="1" applyBorder="1" applyAlignment="1" applyProtection="1">
      <alignment horizontal="center" vertical="center" wrapText="1"/>
    </xf>
    <xf numFmtId="49" fontId="27" fillId="0" borderId="19" xfId="0" applyNumberFormat="1" applyFont="1" applyBorder="1" applyAlignment="1" applyProtection="1">
      <alignment horizontal="center" wrapText="1"/>
    </xf>
    <xf numFmtId="49" fontId="28" fillId="0" borderId="16" xfId="0" applyNumberFormat="1" applyFont="1" applyBorder="1" applyAlignment="1" applyProtection="1">
      <alignment horizontal="center" wrapText="1"/>
    </xf>
    <xf numFmtId="49" fontId="24" fillId="0" borderId="13" xfId="0" applyNumberFormat="1" applyFont="1" applyBorder="1"/>
    <xf numFmtId="49" fontId="29" fillId="5" borderId="18" xfId="0" applyNumberFormat="1" applyFont="1" applyFill="1" applyBorder="1" applyAlignment="1" applyProtection="1">
      <alignment horizontal="left" vertical="center" wrapText="1"/>
    </xf>
    <xf numFmtId="49" fontId="28" fillId="5" borderId="13" xfId="0" applyNumberFormat="1" applyFont="1" applyFill="1" applyBorder="1" applyAlignment="1" applyProtection="1">
      <alignment horizontal="center" wrapText="1"/>
    </xf>
    <xf numFmtId="49" fontId="21" fillId="0" borderId="13" xfId="0" applyNumberFormat="1" applyFont="1" applyBorder="1"/>
    <xf numFmtId="49" fontId="0" fillId="0" borderId="13" xfId="0" applyNumberFormat="1" applyBorder="1"/>
    <xf numFmtId="49" fontId="1" fillId="0" borderId="13" xfId="0" applyNumberFormat="1" applyFont="1" applyBorder="1" applyAlignment="1">
      <alignment horizontal="center"/>
    </xf>
    <xf numFmtId="2" fontId="21" fillId="5" borderId="13" xfId="0" applyNumberFormat="1" applyFont="1" applyFill="1" applyBorder="1"/>
    <xf numFmtId="2" fontId="0" fillId="5" borderId="13" xfId="0" applyNumberFormat="1" applyFill="1" applyBorder="1"/>
    <xf numFmtId="4" fontId="0" fillId="5" borderId="13" xfId="0" applyNumberFormat="1" applyFill="1" applyBorder="1"/>
    <xf numFmtId="4" fontId="21" fillId="0" borderId="0" xfId="0" applyNumberFormat="1" applyFont="1"/>
    <xf numFmtId="4" fontId="0" fillId="0" borderId="0" xfId="0" applyNumberFormat="1"/>
    <xf numFmtId="2" fontId="22" fillId="5" borderId="13" xfId="0" applyNumberFormat="1" applyFont="1" applyFill="1" applyBorder="1"/>
    <xf numFmtId="49" fontId="4" fillId="5" borderId="13" xfId="0" applyNumberFormat="1" applyFont="1" applyFill="1" applyBorder="1" applyAlignment="1" applyProtection="1">
      <alignment horizontal="center" vertical="center" wrapText="1"/>
    </xf>
    <xf numFmtId="4" fontId="22" fillId="5" borderId="13" xfId="0" applyNumberFormat="1" applyFont="1" applyFill="1" applyBorder="1" applyAlignment="1">
      <alignment horizontal="right"/>
    </xf>
    <xf numFmtId="49" fontId="28" fillId="5" borderId="16" xfId="0" applyNumberFormat="1" applyFont="1" applyFill="1" applyBorder="1" applyAlignment="1" applyProtection="1">
      <alignment horizontal="center" vertical="center" wrapText="1"/>
    </xf>
    <xf numFmtId="49" fontId="22" fillId="5" borderId="13" xfId="0" applyNumberFormat="1" applyFont="1" applyFill="1" applyBorder="1" applyAlignment="1">
      <alignment horizontal="center" vertical="center" wrapText="1"/>
    </xf>
    <xf numFmtId="49" fontId="28" fillId="5" borderId="16" xfId="0" applyNumberFormat="1" applyFont="1" applyFill="1" applyBorder="1" applyAlignment="1" applyProtection="1">
      <alignment horizontal="center" wrapText="1"/>
    </xf>
    <xf numFmtId="0" fontId="0" fillId="5" borderId="13" xfId="0" applyFill="1" applyBorder="1"/>
    <xf numFmtId="49" fontId="0" fillId="5" borderId="13" xfId="0" applyNumberFormat="1" applyFill="1" applyBorder="1" applyAlignment="1" applyProtection="1">
      <alignment horizontal="center" wrapText="1"/>
    </xf>
    <xf numFmtId="49" fontId="22" fillId="5" borderId="2" xfId="0" applyNumberFormat="1" applyFont="1" applyFill="1" applyBorder="1" applyAlignment="1">
      <alignment horizontal="left" vertical="center" wrapText="1"/>
    </xf>
    <xf numFmtId="0" fontId="22" fillId="5" borderId="2" xfId="0" applyFont="1" applyFill="1" applyBorder="1" applyAlignment="1">
      <alignment horizontal="center"/>
    </xf>
    <xf numFmtId="49" fontId="22" fillId="5" borderId="2" xfId="0" applyNumberFormat="1" applyFont="1" applyFill="1" applyBorder="1" applyAlignment="1">
      <alignment horizontal="center"/>
    </xf>
    <xf numFmtId="49" fontId="28" fillId="5" borderId="13" xfId="0" applyNumberFormat="1" applyFont="1" applyFill="1" applyBorder="1" applyAlignment="1" applyProtection="1">
      <alignment horizontal="center" vertical="center" wrapText="1"/>
    </xf>
    <xf numFmtId="49" fontId="28" fillId="5" borderId="21" xfId="0" applyNumberFormat="1" applyFont="1" applyFill="1" applyBorder="1" applyAlignment="1" applyProtection="1">
      <alignment horizontal="center" vertical="center" wrapText="1"/>
    </xf>
    <xf numFmtId="0" fontId="1" fillId="5" borderId="13" xfId="0" applyFont="1" applyFill="1" applyBorder="1" applyAlignment="1">
      <alignment horizontal="center"/>
    </xf>
    <xf numFmtId="0" fontId="1" fillId="5" borderId="0" xfId="0" applyFont="1" applyFill="1"/>
    <xf numFmtId="4" fontId="24" fillId="5" borderId="2" xfId="0" applyNumberFormat="1" applyFont="1" applyFill="1" applyBorder="1"/>
    <xf numFmtId="0" fontId="22" fillId="5" borderId="13" xfId="0" applyFont="1" applyFill="1" applyBorder="1" applyAlignment="1">
      <alignment horizontal="left" wrapText="1"/>
    </xf>
    <xf numFmtId="0" fontId="22" fillId="5" borderId="13" xfId="0" applyFont="1" applyFill="1" applyBorder="1"/>
    <xf numFmtId="0" fontId="2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 wrapText="1"/>
    </xf>
    <xf numFmtId="49" fontId="10" fillId="0" borderId="2" xfId="2" applyNumberFormat="1" applyFont="1" applyBorder="1" applyAlignment="1">
      <alignment horizontal="center" vertical="center" wrapText="1"/>
    </xf>
    <xf numFmtId="0" fontId="24" fillId="0" borderId="0" xfId="0" applyNumberFormat="1" applyFont="1" applyAlignment="1">
      <alignment horizontal="center" wrapText="1"/>
    </xf>
    <xf numFmtId="0" fontId="24" fillId="0" borderId="0" xfId="0" applyFont="1" applyAlignment="1">
      <alignment horizontal="center"/>
    </xf>
    <xf numFmtId="0" fontId="23" fillId="0" borderId="0" xfId="0" applyFont="1" applyAlignment="1">
      <alignment horizontal="right"/>
    </xf>
  </cellXfs>
  <cellStyles count="3">
    <cellStyle name="Excel Built-in Explanatory Text" xfId="2"/>
    <cellStyle name="Обычный" xfId="0" builtinId="0"/>
    <cellStyle name="Обычный 3 2" xfId="1"/>
  </cellStyles>
  <dxfs count="0"/>
  <tableStyles count="0" defaultTableStyle="TableStyleMedium9" defaultPivotStyle="PivotStyleLight16"/>
  <colors>
    <indexedColors>
      <rgbColor rgb="FF000000"/>
      <rgbColor rgb="FFEEEEEE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40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I287"/>
  <sheetViews>
    <sheetView view="pageBreakPreview" topLeftCell="A260" zoomScale="60" zoomScaleNormal="75" workbookViewId="0">
      <selection activeCell="E287" sqref="E287"/>
    </sheetView>
  </sheetViews>
  <sheetFormatPr defaultColWidth="9.109375" defaultRowHeight="18"/>
  <cols>
    <col min="1" max="1" width="78" style="1" customWidth="1"/>
    <col min="2" max="2" width="26" style="130" customWidth="1"/>
    <col min="3" max="3" width="8.5546875" style="130" customWidth="1"/>
    <col min="4" max="4" width="13.44140625" style="130" customWidth="1"/>
    <col min="5" max="5" width="22" style="2" customWidth="1"/>
    <col min="6" max="6" width="21.44140625" style="1" customWidth="1"/>
    <col min="7" max="7" width="17.5546875" style="1" customWidth="1"/>
    <col min="8" max="8" width="9.109375" style="1" customWidth="1"/>
    <col min="9" max="9" width="9.109375" style="1" hidden="1" customWidth="1"/>
    <col min="10" max="10" width="28.6640625" style="1" hidden="1" customWidth="1"/>
    <col min="11" max="1021" width="9.109375" style="1" customWidth="1"/>
    <col min="1022" max="1025" width="9.109375" style="10" customWidth="1"/>
    <col min="1026" max="16384" width="9.109375" style="10"/>
  </cols>
  <sheetData>
    <row r="1" spans="1:7" s="1" customFormat="1" ht="21">
      <c r="B1" s="130"/>
      <c r="C1" s="130"/>
      <c r="D1" s="15"/>
      <c r="E1" s="16" t="s">
        <v>0</v>
      </c>
    </row>
    <row r="2" spans="1:7" s="1" customFormat="1" ht="21">
      <c r="A2" s="3"/>
      <c r="B2" s="130"/>
      <c r="C2" s="130"/>
      <c r="D2" s="15"/>
      <c r="E2" s="16" t="s">
        <v>1</v>
      </c>
    </row>
    <row r="3" spans="1:7" s="1" customFormat="1" ht="21">
      <c r="A3" s="3"/>
      <c r="B3" s="130"/>
      <c r="C3" s="130"/>
      <c r="D3" s="15"/>
      <c r="E3" s="16" t="s">
        <v>2</v>
      </c>
    </row>
    <row r="4" spans="1:7" s="1" customFormat="1" ht="21">
      <c r="A4" s="3"/>
      <c r="B4" s="130"/>
      <c r="C4" s="130"/>
      <c r="D4" s="15"/>
      <c r="E4" s="16" t="s">
        <v>3</v>
      </c>
    </row>
    <row r="5" spans="1:7" s="1" customFormat="1" ht="21">
      <c r="A5" s="3" t="s">
        <v>274</v>
      </c>
      <c r="B5" s="130"/>
      <c r="C5" s="130"/>
      <c r="D5" s="15"/>
      <c r="E5" s="16" t="s">
        <v>278</v>
      </c>
    </row>
    <row r="6" spans="1:7" s="1" customFormat="1">
      <c r="A6" s="3"/>
      <c r="B6" s="130"/>
      <c r="C6" s="4"/>
      <c r="D6" s="286"/>
      <c r="E6" s="286"/>
    </row>
    <row r="7" spans="1:7" s="1" customFormat="1" ht="100.5" customHeight="1">
      <c r="A7" s="287" t="s">
        <v>4</v>
      </c>
      <c r="B7" s="287"/>
      <c r="C7" s="287"/>
      <c r="D7" s="287"/>
      <c r="E7" s="287"/>
    </row>
    <row r="8" spans="1:7" s="1" customFormat="1" ht="20.399999999999999">
      <c r="A8" s="288" t="s">
        <v>275</v>
      </c>
      <c r="B8" s="288"/>
      <c r="C8" s="288"/>
      <c r="D8" s="288"/>
      <c r="E8" s="288"/>
    </row>
    <row r="9" spans="1:7" s="1" customFormat="1">
      <c r="A9" s="3"/>
      <c r="B9" s="130"/>
      <c r="C9" s="130"/>
      <c r="D9" s="130"/>
      <c r="E9" s="5"/>
    </row>
    <row r="10" spans="1:7" s="1" customFormat="1" ht="73.5" customHeight="1">
      <c r="A10" s="289" t="s">
        <v>5</v>
      </c>
      <c r="B10" s="290" t="s">
        <v>6</v>
      </c>
      <c r="C10" s="290" t="s">
        <v>7</v>
      </c>
      <c r="D10" s="289" t="s">
        <v>8</v>
      </c>
      <c r="E10" s="17" t="s">
        <v>9</v>
      </c>
      <c r="F10" s="17" t="s">
        <v>9</v>
      </c>
      <c r="G10" s="17" t="s">
        <v>9</v>
      </c>
    </row>
    <row r="11" spans="1:7" s="1" customFormat="1" ht="36" customHeight="1">
      <c r="A11" s="289"/>
      <c r="B11" s="290"/>
      <c r="C11" s="290"/>
      <c r="D11" s="289"/>
      <c r="E11" s="18">
        <v>2023</v>
      </c>
      <c r="F11" s="18">
        <v>2024</v>
      </c>
      <c r="G11" s="18">
        <v>2025</v>
      </c>
    </row>
    <row r="12" spans="1:7" s="1" customFormat="1" ht="22.8">
      <c r="A12" s="19" t="s">
        <v>10</v>
      </c>
      <c r="B12" s="19" t="s">
        <v>11</v>
      </c>
      <c r="C12" s="19" t="s">
        <v>12</v>
      </c>
      <c r="D12" s="19" t="s">
        <v>13</v>
      </c>
      <c r="E12" s="20" t="s">
        <v>14</v>
      </c>
      <c r="F12" s="20">
        <v>6</v>
      </c>
      <c r="G12" s="20">
        <v>7</v>
      </c>
    </row>
    <row r="13" spans="1:7" s="1" customFormat="1" ht="145.94999999999999" customHeight="1">
      <c r="A13" s="21" t="s">
        <v>207</v>
      </c>
      <c r="B13" s="22" t="s">
        <v>15</v>
      </c>
      <c r="C13" s="23"/>
      <c r="D13" s="23"/>
      <c r="E13" s="107">
        <f>E15</f>
        <v>100</v>
      </c>
      <c r="F13" s="107">
        <f>F15</f>
        <v>100</v>
      </c>
      <c r="G13" s="107">
        <f>G15</f>
        <v>100</v>
      </c>
    </row>
    <row r="14" spans="1:7" s="1" customFormat="1" ht="51.6" customHeight="1">
      <c r="A14" s="21" t="s">
        <v>251</v>
      </c>
      <c r="B14" s="22" t="s">
        <v>240</v>
      </c>
      <c r="C14" s="23"/>
      <c r="D14" s="23"/>
      <c r="E14" s="107">
        <v>100</v>
      </c>
      <c r="F14" s="107">
        <v>100</v>
      </c>
      <c r="G14" s="107">
        <v>100</v>
      </c>
    </row>
    <row r="15" spans="1:7" s="1" customFormat="1" ht="96" customHeight="1">
      <c r="A15" s="24" t="s">
        <v>241</v>
      </c>
      <c r="B15" s="25" t="s">
        <v>210</v>
      </c>
      <c r="C15" s="26"/>
      <c r="D15" s="26"/>
      <c r="E15" s="125">
        <f>E16+E19+E22+E25+E28</f>
        <v>100</v>
      </c>
      <c r="F15" s="125">
        <v>100</v>
      </c>
      <c r="G15" s="125">
        <v>100</v>
      </c>
    </row>
    <row r="16" spans="1:7" s="1" customFormat="1" ht="54.6" customHeight="1">
      <c r="A16" s="100" t="s">
        <v>23</v>
      </c>
      <c r="B16" s="25" t="s">
        <v>211</v>
      </c>
      <c r="C16" s="27"/>
      <c r="D16" s="27"/>
      <c r="E16" s="152">
        <f t="shared" ref="E16:G17" si="0">E17</f>
        <v>100</v>
      </c>
      <c r="F16" s="152">
        <f>F17</f>
        <v>100</v>
      </c>
      <c r="G16" s="152">
        <f t="shared" si="0"/>
        <v>100</v>
      </c>
    </row>
    <row r="17" spans="1:7" s="1" customFormat="1" ht="57.6" customHeight="1">
      <c r="A17" s="29" t="s">
        <v>16</v>
      </c>
      <c r="B17" s="25" t="s">
        <v>211</v>
      </c>
      <c r="C17" s="27">
        <v>200</v>
      </c>
      <c r="D17" s="30"/>
      <c r="E17" s="86">
        <f t="shared" si="0"/>
        <v>100</v>
      </c>
      <c r="F17" s="86">
        <f t="shared" si="0"/>
        <v>100</v>
      </c>
      <c r="G17" s="86">
        <f t="shared" si="0"/>
        <v>100</v>
      </c>
    </row>
    <row r="18" spans="1:7" s="1" customFormat="1" ht="43.2" customHeight="1">
      <c r="A18" s="32" t="s">
        <v>17</v>
      </c>
      <c r="B18" s="25" t="s">
        <v>211</v>
      </c>
      <c r="C18" s="27">
        <v>200</v>
      </c>
      <c r="D18" s="30" t="s">
        <v>18</v>
      </c>
      <c r="E18" s="86">
        <v>100</v>
      </c>
      <c r="F18" s="86">
        <v>100</v>
      </c>
      <c r="G18" s="86">
        <v>100</v>
      </c>
    </row>
    <row r="19" spans="1:7" s="1" customFormat="1" ht="103.95" hidden="1" customHeight="1">
      <c r="A19" s="32"/>
      <c r="B19" s="25" t="s">
        <v>20</v>
      </c>
      <c r="C19" s="27"/>
      <c r="D19" s="30"/>
      <c r="E19" s="95">
        <f t="shared" ref="E19:G20" si="1">E20</f>
        <v>0</v>
      </c>
      <c r="F19" s="95">
        <f t="shared" si="1"/>
        <v>0</v>
      </c>
      <c r="G19" s="95">
        <f t="shared" si="1"/>
        <v>0</v>
      </c>
    </row>
    <row r="20" spans="1:7" s="1" customFormat="1" ht="49.95" hidden="1" customHeight="1">
      <c r="A20" s="29" t="s">
        <v>16</v>
      </c>
      <c r="B20" s="25" t="s">
        <v>20</v>
      </c>
      <c r="C20" s="27">
        <v>200</v>
      </c>
      <c r="D20" s="30"/>
      <c r="E20" s="86">
        <f t="shared" si="1"/>
        <v>0</v>
      </c>
      <c r="F20" s="86">
        <f t="shared" si="1"/>
        <v>0</v>
      </c>
      <c r="G20" s="86">
        <f t="shared" si="1"/>
        <v>0</v>
      </c>
    </row>
    <row r="21" spans="1:7" s="1" customFormat="1" ht="54" hidden="1" customHeight="1">
      <c r="A21" s="32" t="s">
        <v>17</v>
      </c>
      <c r="B21" s="25" t="s">
        <v>20</v>
      </c>
      <c r="C21" s="27">
        <v>200</v>
      </c>
      <c r="D21" s="30" t="s">
        <v>18</v>
      </c>
      <c r="E21" s="86"/>
      <c r="F21" s="86">
        <f>E21+E21*5%</f>
        <v>0</v>
      </c>
      <c r="G21" s="86">
        <f>F21+F21*5%</f>
        <v>0</v>
      </c>
    </row>
    <row r="22" spans="1:7" s="1" customFormat="1" ht="100.2" hidden="1" customHeight="1">
      <c r="A22" s="32" t="s">
        <v>21</v>
      </c>
      <c r="B22" s="25" t="s">
        <v>20</v>
      </c>
      <c r="C22" s="27"/>
      <c r="D22" s="30"/>
      <c r="E22" s="95">
        <f t="shared" ref="E22:G23" si="2">E23</f>
        <v>0</v>
      </c>
      <c r="F22" s="95">
        <f t="shared" si="2"/>
        <v>0</v>
      </c>
      <c r="G22" s="95">
        <f t="shared" si="2"/>
        <v>0</v>
      </c>
    </row>
    <row r="23" spans="1:7" s="1" customFormat="1" ht="57" hidden="1" customHeight="1">
      <c r="A23" s="34" t="s">
        <v>22</v>
      </c>
      <c r="B23" s="25" t="s">
        <v>20</v>
      </c>
      <c r="C23" s="27">
        <v>240</v>
      </c>
      <c r="D23" s="30"/>
      <c r="E23" s="86">
        <f t="shared" si="2"/>
        <v>0</v>
      </c>
      <c r="F23" s="86">
        <f t="shared" si="2"/>
        <v>0</v>
      </c>
      <c r="G23" s="86">
        <f t="shared" si="2"/>
        <v>0</v>
      </c>
    </row>
    <row r="24" spans="1:7" s="1" customFormat="1" ht="46.2" hidden="1" customHeight="1">
      <c r="A24" s="32" t="s">
        <v>17</v>
      </c>
      <c r="B24" s="25" t="s">
        <v>20</v>
      </c>
      <c r="C24" s="27">
        <v>240</v>
      </c>
      <c r="D24" s="30" t="s">
        <v>18</v>
      </c>
      <c r="E24" s="86"/>
      <c r="F24" s="86">
        <f>E24+E24*5%</f>
        <v>0</v>
      </c>
      <c r="G24" s="86">
        <f>F24+F24*5%</f>
        <v>0</v>
      </c>
    </row>
    <row r="25" spans="1:7" s="1" customFormat="1" ht="106.8" hidden="1" customHeight="1">
      <c r="A25" s="126" t="s">
        <v>203</v>
      </c>
      <c r="B25" s="25" t="s">
        <v>212</v>
      </c>
      <c r="C25" s="36"/>
      <c r="D25" s="37"/>
      <c r="E25" s="95">
        <f t="shared" ref="E25:G26" si="3">E26</f>
        <v>0</v>
      </c>
      <c r="F25" s="95">
        <f t="shared" si="3"/>
        <v>80.599999999999994</v>
      </c>
      <c r="G25" s="95">
        <f t="shared" si="3"/>
        <v>100</v>
      </c>
    </row>
    <row r="26" spans="1:7" s="1" customFormat="1" ht="45.6" hidden="1">
      <c r="A26" s="29" t="s">
        <v>16</v>
      </c>
      <c r="B26" s="25" t="s">
        <v>212</v>
      </c>
      <c r="C26" s="27">
        <v>200</v>
      </c>
      <c r="D26" s="30"/>
      <c r="E26" s="86">
        <f t="shared" si="3"/>
        <v>0</v>
      </c>
      <c r="F26" s="86">
        <f t="shared" si="3"/>
        <v>80.599999999999994</v>
      </c>
      <c r="G26" s="86">
        <f t="shared" si="3"/>
        <v>100</v>
      </c>
    </row>
    <row r="27" spans="1:7" s="1" customFormat="1" ht="31.2" hidden="1" customHeight="1">
      <c r="A27" s="32" t="s">
        <v>17</v>
      </c>
      <c r="B27" s="25" t="s">
        <v>212</v>
      </c>
      <c r="C27" s="27">
        <v>200</v>
      </c>
      <c r="D27" s="30" t="s">
        <v>18</v>
      </c>
      <c r="E27" s="86">
        <v>0</v>
      </c>
      <c r="F27" s="86">
        <v>80.599999999999994</v>
      </c>
      <c r="G27" s="86">
        <v>100</v>
      </c>
    </row>
    <row r="28" spans="1:7" s="1" customFormat="1" ht="1.8" customHeight="1">
      <c r="A28" s="24" t="s">
        <v>253</v>
      </c>
      <c r="B28" s="25" t="s">
        <v>213</v>
      </c>
      <c r="C28" s="27"/>
      <c r="D28" s="30"/>
      <c r="E28" s="95">
        <f t="shared" ref="E28:G29" si="4">E29</f>
        <v>0</v>
      </c>
      <c r="F28" s="95">
        <f t="shared" si="4"/>
        <v>0</v>
      </c>
      <c r="G28" s="95">
        <f t="shared" si="4"/>
        <v>0</v>
      </c>
    </row>
    <row r="29" spans="1:7" s="1" customFormat="1" ht="72" hidden="1" customHeight="1">
      <c r="A29" s="29" t="s">
        <v>16</v>
      </c>
      <c r="B29" s="25" t="s">
        <v>213</v>
      </c>
      <c r="C29" s="27">
        <v>200</v>
      </c>
      <c r="D29" s="30"/>
      <c r="E29" s="86">
        <f t="shared" si="4"/>
        <v>0</v>
      </c>
      <c r="F29" s="86">
        <f t="shared" si="4"/>
        <v>0</v>
      </c>
      <c r="G29" s="86">
        <f t="shared" si="4"/>
        <v>0</v>
      </c>
    </row>
    <row r="30" spans="1:7" s="1" customFormat="1" ht="81" hidden="1" customHeight="1">
      <c r="A30" s="32" t="s">
        <v>17</v>
      </c>
      <c r="B30" s="25" t="s">
        <v>213</v>
      </c>
      <c r="C30" s="27">
        <v>200</v>
      </c>
      <c r="D30" s="30" t="s">
        <v>18</v>
      </c>
      <c r="E30" s="86"/>
      <c r="F30" s="86">
        <v>0</v>
      </c>
      <c r="G30" s="86">
        <v>0</v>
      </c>
    </row>
    <row r="31" spans="1:7" s="1" customFormat="1" ht="166.2" customHeight="1">
      <c r="A31" s="38" t="s">
        <v>282</v>
      </c>
      <c r="B31" s="27" t="s">
        <v>24</v>
      </c>
      <c r="C31" s="27"/>
      <c r="D31" s="30"/>
      <c r="E31" s="92">
        <f>E32+E46</f>
        <v>1180.2</v>
      </c>
      <c r="F31" s="92">
        <f>F32+F46</f>
        <v>64.5</v>
      </c>
      <c r="G31" s="92">
        <f>G32+G46</f>
        <v>67.7</v>
      </c>
    </row>
    <row r="32" spans="1:7" s="1" customFormat="1" ht="78.599999999999994" hidden="1" customHeight="1">
      <c r="A32" s="40"/>
      <c r="B32" s="27"/>
      <c r="C32" s="26"/>
      <c r="D32" s="26"/>
      <c r="E32" s="86">
        <f>E34+E37+E40+E43</f>
        <v>1180.2</v>
      </c>
      <c r="F32" s="86">
        <f>F34+F37+F40+F43</f>
        <v>64.5</v>
      </c>
      <c r="G32" s="86">
        <f>G34+G37+G40+G43</f>
        <v>67.7</v>
      </c>
    </row>
    <row r="33" spans="1:7" s="1" customFormat="1" ht="59.4" customHeight="1">
      <c r="A33" s="21" t="s">
        <v>251</v>
      </c>
      <c r="B33" s="27" t="s">
        <v>243</v>
      </c>
      <c r="C33" s="26"/>
      <c r="D33" s="26"/>
      <c r="E33" s="86">
        <v>1180.2</v>
      </c>
      <c r="F33" s="86">
        <v>64.5</v>
      </c>
      <c r="G33" s="86">
        <v>67.7</v>
      </c>
    </row>
    <row r="34" spans="1:7" s="1" customFormat="1" ht="135.6" customHeight="1">
      <c r="A34" s="32" t="s">
        <v>25</v>
      </c>
      <c r="B34" s="27" t="s">
        <v>214</v>
      </c>
      <c r="C34" s="26"/>
      <c r="D34" s="26"/>
      <c r="E34" s="152">
        <v>1180.2</v>
      </c>
      <c r="F34" s="152">
        <v>64.5</v>
      </c>
      <c r="G34" s="152">
        <v>67.7</v>
      </c>
    </row>
    <row r="35" spans="1:7" s="1" customFormat="1" ht="1.95" hidden="1" customHeight="1">
      <c r="A35" s="29" t="s">
        <v>16</v>
      </c>
      <c r="B35" s="27"/>
      <c r="C35" s="27"/>
      <c r="D35" s="27"/>
      <c r="E35" s="153">
        <f t="shared" ref="E35:G35" si="5">E36</f>
        <v>0</v>
      </c>
      <c r="F35" s="153">
        <f t="shared" si="5"/>
        <v>0</v>
      </c>
      <c r="G35" s="153">
        <f t="shared" si="5"/>
        <v>0</v>
      </c>
    </row>
    <row r="36" spans="1:7" s="1" customFormat="1" ht="22.8" hidden="1">
      <c r="A36" s="32" t="s">
        <v>17</v>
      </c>
      <c r="B36" s="27"/>
      <c r="C36" s="27"/>
      <c r="D36" s="27"/>
      <c r="E36" s="152"/>
      <c r="F36" s="152">
        <v>0</v>
      </c>
      <c r="G36" s="152">
        <f>F36+F36*5%</f>
        <v>0</v>
      </c>
    </row>
    <row r="37" spans="1:7" s="1" customFormat="1" ht="68.400000000000006" hidden="1">
      <c r="A37" s="32" t="s">
        <v>28</v>
      </c>
      <c r="B37" s="27" t="s">
        <v>29</v>
      </c>
      <c r="C37" s="27"/>
      <c r="D37" s="27"/>
      <c r="E37" s="153">
        <f t="shared" ref="E37:G38" si="6">E38</f>
        <v>0</v>
      </c>
      <c r="F37" s="153">
        <f t="shared" si="6"/>
        <v>0</v>
      </c>
      <c r="G37" s="153">
        <f t="shared" si="6"/>
        <v>0</v>
      </c>
    </row>
    <row r="38" spans="1:7" s="1" customFormat="1" ht="45.6" hidden="1">
      <c r="A38" s="29" t="s">
        <v>16</v>
      </c>
      <c r="B38" s="27" t="s">
        <v>29</v>
      </c>
      <c r="C38" s="27">
        <v>200</v>
      </c>
      <c r="D38" s="27"/>
      <c r="E38" s="153">
        <f t="shared" si="6"/>
        <v>0</v>
      </c>
      <c r="F38" s="153">
        <f t="shared" si="6"/>
        <v>0</v>
      </c>
      <c r="G38" s="153">
        <f t="shared" si="6"/>
        <v>0</v>
      </c>
    </row>
    <row r="39" spans="1:7" s="1" customFormat="1" ht="22.8" hidden="1">
      <c r="A39" s="34" t="s">
        <v>30</v>
      </c>
      <c r="B39" s="27" t="s">
        <v>29</v>
      </c>
      <c r="C39" s="27">
        <v>200</v>
      </c>
      <c r="D39" s="27" t="s">
        <v>31</v>
      </c>
      <c r="E39" s="154"/>
      <c r="F39" s="153">
        <f>E39+E39*5%</f>
        <v>0</v>
      </c>
      <c r="G39" s="153">
        <f>F39+F39*5%</f>
        <v>0</v>
      </c>
    </row>
    <row r="40" spans="1:7" s="1" customFormat="1" ht="91.2" hidden="1">
      <c r="A40" s="41" t="s">
        <v>32</v>
      </c>
      <c r="B40" s="27" t="s">
        <v>33</v>
      </c>
      <c r="C40" s="27"/>
      <c r="D40" s="27"/>
      <c r="E40" s="153">
        <f t="shared" ref="E40:G41" si="7">E41</f>
        <v>0</v>
      </c>
      <c r="F40" s="153">
        <f t="shared" si="7"/>
        <v>0</v>
      </c>
      <c r="G40" s="153">
        <f t="shared" si="7"/>
        <v>0</v>
      </c>
    </row>
    <row r="41" spans="1:7" s="1" customFormat="1" ht="34.5" hidden="1" customHeight="1">
      <c r="A41" s="29" t="s">
        <v>16</v>
      </c>
      <c r="B41" s="27" t="s">
        <v>33</v>
      </c>
      <c r="C41" s="27">
        <v>200</v>
      </c>
      <c r="D41" s="27"/>
      <c r="E41" s="153">
        <f t="shared" si="7"/>
        <v>0</v>
      </c>
      <c r="F41" s="153">
        <f t="shared" si="7"/>
        <v>0</v>
      </c>
      <c r="G41" s="153">
        <f t="shared" si="7"/>
        <v>0</v>
      </c>
    </row>
    <row r="42" spans="1:7" s="1" customFormat="1" ht="22.8" hidden="1">
      <c r="A42" s="34" t="s">
        <v>30</v>
      </c>
      <c r="B42" s="27" t="s">
        <v>33</v>
      </c>
      <c r="C42" s="27">
        <v>200</v>
      </c>
      <c r="D42" s="27" t="s">
        <v>31</v>
      </c>
      <c r="E42" s="154"/>
      <c r="F42" s="153">
        <f>E42+E42*5%</f>
        <v>0</v>
      </c>
      <c r="G42" s="153">
        <f>F42+F42*5%</f>
        <v>0</v>
      </c>
    </row>
    <row r="43" spans="1:7" s="1" customFormat="1" ht="91.2" hidden="1">
      <c r="A43" s="32" t="s">
        <v>34</v>
      </c>
      <c r="B43" s="27" t="s">
        <v>35</v>
      </c>
      <c r="C43" s="27"/>
      <c r="D43" s="27"/>
      <c r="E43" s="153">
        <f t="shared" ref="E43:G44" si="8">E44</f>
        <v>0</v>
      </c>
      <c r="F43" s="153">
        <f t="shared" si="8"/>
        <v>0</v>
      </c>
      <c r="G43" s="153">
        <f t="shared" si="8"/>
        <v>0</v>
      </c>
    </row>
    <row r="44" spans="1:7" s="1" customFormat="1" ht="40.5" hidden="1" customHeight="1">
      <c r="A44" s="41" t="s">
        <v>36</v>
      </c>
      <c r="B44" s="27" t="s">
        <v>35</v>
      </c>
      <c r="C44" s="27">
        <v>200</v>
      </c>
      <c r="D44" s="27"/>
      <c r="E44" s="153">
        <f t="shared" si="8"/>
        <v>0</v>
      </c>
      <c r="F44" s="153">
        <f t="shared" si="8"/>
        <v>0</v>
      </c>
      <c r="G44" s="153">
        <f t="shared" si="8"/>
        <v>0</v>
      </c>
    </row>
    <row r="45" spans="1:7" s="1" customFormat="1" ht="22.8" hidden="1">
      <c r="A45" s="34" t="s">
        <v>30</v>
      </c>
      <c r="B45" s="27" t="s">
        <v>35</v>
      </c>
      <c r="C45" s="27">
        <v>200</v>
      </c>
      <c r="D45" s="27" t="s">
        <v>31</v>
      </c>
      <c r="E45" s="154"/>
      <c r="F45" s="153">
        <f>E45+E45*5%</f>
        <v>0</v>
      </c>
      <c r="G45" s="153">
        <f>F45+F45*5%</f>
        <v>0</v>
      </c>
    </row>
    <row r="46" spans="1:7" s="1" customFormat="1" ht="45.6" hidden="1">
      <c r="A46" s="34" t="s">
        <v>37</v>
      </c>
      <c r="B46" s="27" t="s">
        <v>38</v>
      </c>
      <c r="C46" s="27" t="s">
        <v>39</v>
      </c>
      <c r="D46" s="27"/>
      <c r="E46" s="153">
        <f t="shared" ref="E46:G48" si="9">E47</f>
        <v>0</v>
      </c>
      <c r="F46" s="153">
        <f t="shared" si="9"/>
        <v>0</v>
      </c>
      <c r="G46" s="153">
        <f t="shared" si="9"/>
        <v>0</v>
      </c>
    </row>
    <row r="47" spans="1:7" s="1" customFormat="1" ht="45.6" hidden="1">
      <c r="A47" s="34" t="s">
        <v>40</v>
      </c>
      <c r="B47" s="27" t="s">
        <v>41</v>
      </c>
      <c r="C47" s="27"/>
      <c r="D47" s="27"/>
      <c r="E47" s="153">
        <f t="shared" si="9"/>
        <v>0</v>
      </c>
      <c r="F47" s="153">
        <f t="shared" si="9"/>
        <v>0</v>
      </c>
      <c r="G47" s="153">
        <f t="shared" si="9"/>
        <v>0</v>
      </c>
    </row>
    <row r="48" spans="1:7" s="1" customFormat="1" ht="68.400000000000006" hidden="1">
      <c r="A48" s="34" t="s">
        <v>22</v>
      </c>
      <c r="B48" s="27" t="s">
        <v>41</v>
      </c>
      <c r="C48" s="27">
        <v>200</v>
      </c>
      <c r="D48" s="27"/>
      <c r="E48" s="153">
        <f t="shared" si="9"/>
        <v>0</v>
      </c>
      <c r="F48" s="153">
        <f t="shared" si="9"/>
        <v>0</v>
      </c>
      <c r="G48" s="153">
        <f t="shared" si="9"/>
        <v>0</v>
      </c>
    </row>
    <row r="49" spans="1:7" s="1" customFormat="1" ht="22.8" hidden="1">
      <c r="A49" s="34" t="s">
        <v>26</v>
      </c>
      <c r="B49" s="27" t="s">
        <v>41</v>
      </c>
      <c r="C49" s="27">
        <v>200</v>
      </c>
      <c r="D49" s="27" t="s">
        <v>27</v>
      </c>
      <c r="E49" s="154"/>
      <c r="F49" s="153">
        <f>E49+E49*5%</f>
        <v>0</v>
      </c>
      <c r="G49" s="153">
        <f>F49+F49*5%</f>
        <v>0</v>
      </c>
    </row>
    <row r="50" spans="1:7" s="1" customFormat="1" ht="22.8" hidden="1">
      <c r="A50" s="42"/>
      <c r="B50" s="27" t="s">
        <v>42</v>
      </c>
      <c r="C50" s="27"/>
      <c r="D50" s="30"/>
      <c r="E50" s="153">
        <f>E51+E54+E57</f>
        <v>1180.2</v>
      </c>
      <c r="F50" s="153">
        <f>F51+F54+F57</f>
        <v>64.5</v>
      </c>
      <c r="G50" s="153">
        <f>G51+G54+G57</f>
        <v>67.724999999999994</v>
      </c>
    </row>
    <row r="51" spans="1:7" s="1" customFormat="1" ht="68.400000000000006" hidden="1">
      <c r="A51" s="34" t="s">
        <v>43</v>
      </c>
      <c r="B51" s="27" t="s">
        <v>44</v>
      </c>
      <c r="C51" s="27"/>
      <c r="D51" s="30"/>
      <c r="E51" s="153">
        <f t="shared" ref="E51:G52" si="10">E52</f>
        <v>0</v>
      </c>
      <c r="F51" s="153">
        <f t="shared" si="10"/>
        <v>0</v>
      </c>
      <c r="G51" s="153">
        <f t="shared" si="10"/>
        <v>0</v>
      </c>
    </row>
    <row r="52" spans="1:7" s="1" customFormat="1" ht="22.8" hidden="1">
      <c r="A52" s="34" t="s">
        <v>45</v>
      </c>
      <c r="B52" s="27" t="s">
        <v>44</v>
      </c>
      <c r="C52" s="27">
        <v>320</v>
      </c>
      <c r="D52" s="30"/>
      <c r="E52" s="153">
        <f t="shared" si="10"/>
        <v>0</v>
      </c>
      <c r="F52" s="153">
        <f t="shared" si="10"/>
        <v>0</v>
      </c>
      <c r="G52" s="153">
        <f t="shared" si="10"/>
        <v>0</v>
      </c>
    </row>
    <row r="53" spans="1:7" s="1" customFormat="1" ht="1.2" hidden="1" customHeight="1">
      <c r="A53" s="34" t="s">
        <v>46</v>
      </c>
      <c r="B53" s="27" t="s">
        <v>44</v>
      </c>
      <c r="C53" s="27">
        <v>320</v>
      </c>
      <c r="D53" s="30" t="s">
        <v>47</v>
      </c>
      <c r="E53" s="154"/>
      <c r="F53" s="153">
        <f>E53+E53*5%</f>
        <v>0</v>
      </c>
      <c r="G53" s="153">
        <f>F53+F53*5%</f>
        <v>0</v>
      </c>
    </row>
    <row r="54" spans="1:7" s="1" customFormat="1" ht="79.2" customHeight="1">
      <c r="A54" s="34" t="s">
        <v>276</v>
      </c>
      <c r="B54" s="27" t="s">
        <v>214</v>
      </c>
      <c r="C54" s="26"/>
      <c r="D54" s="43"/>
      <c r="E54" s="153">
        <f t="shared" ref="E54:G55" si="11">E55</f>
        <v>1180.2</v>
      </c>
      <c r="F54" s="153">
        <f t="shared" si="11"/>
        <v>64.5</v>
      </c>
      <c r="G54" s="153">
        <f t="shared" si="11"/>
        <v>67.724999999999994</v>
      </c>
    </row>
    <row r="55" spans="1:7" s="1" customFormat="1" ht="49.95" customHeight="1">
      <c r="A55" s="29" t="s">
        <v>16</v>
      </c>
      <c r="B55" s="27" t="s">
        <v>214</v>
      </c>
      <c r="C55" s="27">
        <v>200</v>
      </c>
      <c r="D55" s="30"/>
      <c r="E55" s="31">
        <f t="shared" si="11"/>
        <v>1180.2</v>
      </c>
      <c r="F55" s="31">
        <f t="shared" si="11"/>
        <v>64.5</v>
      </c>
      <c r="G55" s="31">
        <f t="shared" si="11"/>
        <v>67.724999999999994</v>
      </c>
    </row>
    <row r="56" spans="1:7" s="1" customFormat="1" ht="52.2" customHeight="1">
      <c r="A56" s="34" t="s">
        <v>26</v>
      </c>
      <c r="B56" s="27" t="s">
        <v>214</v>
      </c>
      <c r="C56" s="27">
        <v>200</v>
      </c>
      <c r="D56" s="30" t="s">
        <v>49</v>
      </c>
      <c r="E56" s="86">
        <v>1180.2</v>
      </c>
      <c r="F56" s="86">
        <v>64.5</v>
      </c>
      <c r="G56" s="86">
        <f>F56+F56*5%</f>
        <v>67.724999999999994</v>
      </c>
    </row>
    <row r="57" spans="1:7" s="1" customFormat="1" ht="103.95" hidden="1" customHeight="1">
      <c r="A57" s="34" t="s">
        <v>48</v>
      </c>
      <c r="B57" s="27" t="s">
        <v>50</v>
      </c>
      <c r="C57" s="26"/>
      <c r="D57" s="43"/>
      <c r="E57" s="28">
        <f t="shared" ref="E57:G59" si="12">E58</f>
        <v>0</v>
      </c>
      <c r="F57" s="31">
        <f t="shared" si="12"/>
        <v>0</v>
      </c>
      <c r="G57" s="31">
        <f t="shared" si="12"/>
        <v>0</v>
      </c>
    </row>
    <row r="58" spans="1:7" s="1" customFormat="1" ht="96" hidden="1" customHeight="1">
      <c r="A58" s="34" t="s">
        <v>51</v>
      </c>
      <c r="B58" s="27" t="s">
        <v>52</v>
      </c>
      <c r="C58" s="26"/>
      <c r="D58" s="43"/>
      <c r="E58" s="31">
        <f t="shared" si="12"/>
        <v>0</v>
      </c>
      <c r="F58" s="31">
        <f t="shared" si="12"/>
        <v>0</v>
      </c>
      <c r="G58" s="31">
        <f t="shared" si="12"/>
        <v>0</v>
      </c>
    </row>
    <row r="59" spans="1:7" s="1" customFormat="1" ht="103.95" hidden="1" customHeight="1">
      <c r="A59" s="34" t="s">
        <v>22</v>
      </c>
      <c r="B59" s="27" t="s">
        <v>52</v>
      </c>
      <c r="C59" s="27">
        <v>240</v>
      </c>
      <c r="D59" s="30"/>
      <c r="E59" s="31">
        <f t="shared" si="12"/>
        <v>0</v>
      </c>
      <c r="F59" s="31">
        <f t="shared" si="12"/>
        <v>0</v>
      </c>
      <c r="G59" s="31">
        <f t="shared" si="12"/>
        <v>0</v>
      </c>
    </row>
    <row r="60" spans="1:7" s="1" customFormat="1" ht="90" hidden="1" customHeight="1">
      <c r="A60" s="34" t="s">
        <v>26</v>
      </c>
      <c r="B60" s="27" t="s">
        <v>52</v>
      </c>
      <c r="C60" s="27">
        <v>240</v>
      </c>
      <c r="D60" s="30" t="s">
        <v>49</v>
      </c>
      <c r="E60" s="33"/>
      <c r="F60" s="31">
        <f>E60+E60*5%</f>
        <v>0</v>
      </c>
      <c r="G60" s="31">
        <f>F60+F60*5%</f>
        <v>0</v>
      </c>
    </row>
    <row r="61" spans="1:7" s="1" customFormat="1" ht="1.95" hidden="1" customHeight="1">
      <c r="A61" s="38" t="s">
        <v>53</v>
      </c>
      <c r="B61" s="26" t="s">
        <v>54</v>
      </c>
      <c r="C61" s="26"/>
      <c r="D61" s="26"/>
      <c r="E61" s="39">
        <f t="shared" ref="E61:G64" si="13">E62</f>
        <v>0</v>
      </c>
      <c r="F61" s="39">
        <f t="shared" si="13"/>
        <v>0</v>
      </c>
      <c r="G61" s="39">
        <f t="shared" si="13"/>
        <v>0</v>
      </c>
    </row>
    <row r="62" spans="1:7" s="1" customFormat="1" ht="163.19999999999999" hidden="1" customHeight="1">
      <c r="A62" s="32" t="s">
        <v>55</v>
      </c>
      <c r="B62" s="27" t="s">
        <v>56</v>
      </c>
      <c r="C62" s="27"/>
      <c r="D62" s="27"/>
      <c r="E62" s="28">
        <f t="shared" si="13"/>
        <v>0</v>
      </c>
      <c r="F62" s="28">
        <f t="shared" si="13"/>
        <v>0</v>
      </c>
      <c r="G62" s="28">
        <f t="shared" si="13"/>
        <v>0</v>
      </c>
    </row>
    <row r="63" spans="1:7" s="1" customFormat="1" ht="136.94999999999999" hidden="1" customHeight="1">
      <c r="A63" s="32" t="s">
        <v>57</v>
      </c>
      <c r="B63" s="27" t="s">
        <v>58</v>
      </c>
      <c r="C63" s="27"/>
      <c r="D63" s="27"/>
      <c r="E63" s="31">
        <f t="shared" si="13"/>
        <v>0</v>
      </c>
      <c r="F63" s="31">
        <f t="shared" si="13"/>
        <v>0</v>
      </c>
      <c r="G63" s="31">
        <f t="shared" si="13"/>
        <v>0</v>
      </c>
    </row>
    <row r="64" spans="1:7" s="1" customFormat="1" ht="94.2" hidden="1" customHeight="1">
      <c r="A64" s="34" t="s">
        <v>22</v>
      </c>
      <c r="B64" s="27" t="s">
        <v>58</v>
      </c>
      <c r="C64" s="27">
        <v>240</v>
      </c>
      <c r="D64" s="27"/>
      <c r="E64" s="31">
        <f t="shared" si="13"/>
        <v>0</v>
      </c>
      <c r="F64" s="31">
        <f t="shared" si="13"/>
        <v>0</v>
      </c>
      <c r="G64" s="31">
        <f t="shared" si="13"/>
        <v>0</v>
      </c>
    </row>
    <row r="65" spans="1:7" s="1" customFormat="1" ht="94.95" hidden="1" customHeight="1">
      <c r="A65" s="32" t="s">
        <v>59</v>
      </c>
      <c r="B65" s="27" t="s">
        <v>58</v>
      </c>
      <c r="C65" s="27">
        <v>240</v>
      </c>
      <c r="D65" s="30" t="s">
        <v>60</v>
      </c>
      <c r="E65" s="33"/>
      <c r="F65" s="31">
        <f>E65+E65*5%</f>
        <v>0</v>
      </c>
      <c r="G65" s="31">
        <f>F65+F65*5%</f>
        <v>0</v>
      </c>
    </row>
    <row r="66" spans="1:7" s="1" customFormat="1" ht="114">
      <c r="A66" s="38" t="s">
        <v>208</v>
      </c>
      <c r="B66" s="26" t="s">
        <v>61</v>
      </c>
      <c r="C66" s="26"/>
      <c r="D66" s="26"/>
      <c r="E66" s="39">
        <f>E68</f>
        <v>40</v>
      </c>
      <c r="F66" s="39">
        <f>F68</f>
        <v>100</v>
      </c>
      <c r="G66" s="39">
        <f>G68</f>
        <v>120</v>
      </c>
    </row>
    <row r="67" spans="1:7" s="1" customFormat="1" ht="42.75" customHeight="1">
      <c r="A67" s="38" t="s">
        <v>251</v>
      </c>
      <c r="B67" s="26" t="s">
        <v>242</v>
      </c>
      <c r="C67" s="26"/>
      <c r="D67" s="26"/>
      <c r="E67" s="92">
        <v>40</v>
      </c>
      <c r="F67" s="92">
        <v>100</v>
      </c>
      <c r="G67" s="92">
        <v>120</v>
      </c>
    </row>
    <row r="68" spans="1:7" ht="91.2">
      <c r="A68" s="32" t="s">
        <v>215</v>
      </c>
      <c r="B68" s="27" t="s">
        <v>216</v>
      </c>
      <c r="C68" s="27"/>
      <c r="D68" s="27"/>
      <c r="E68" s="31">
        <f>E69+E72+E74</f>
        <v>40</v>
      </c>
      <c r="F68" s="31">
        <f>F69+F72+F74</f>
        <v>100</v>
      </c>
      <c r="G68" s="31">
        <f>G69+G72+G74</f>
        <v>120</v>
      </c>
    </row>
    <row r="69" spans="1:7" ht="1.2" customHeight="1">
      <c r="A69" s="32"/>
      <c r="B69" s="27" t="s">
        <v>62</v>
      </c>
      <c r="C69" s="27"/>
      <c r="D69" s="27"/>
      <c r="E69" s="28">
        <f t="shared" ref="E69:G70" si="14">E70</f>
        <v>40</v>
      </c>
      <c r="F69" s="28">
        <f t="shared" si="14"/>
        <v>100</v>
      </c>
      <c r="G69" s="28">
        <f t="shared" si="14"/>
        <v>120</v>
      </c>
    </row>
    <row r="70" spans="1:7" ht="45.6">
      <c r="A70" s="29" t="s">
        <v>16</v>
      </c>
      <c r="B70" s="27" t="s">
        <v>217</v>
      </c>
      <c r="C70" s="27">
        <v>200</v>
      </c>
      <c r="D70" s="27"/>
      <c r="E70" s="31">
        <f t="shared" si="14"/>
        <v>40</v>
      </c>
      <c r="F70" s="31">
        <f t="shared" si="14"/>
        <v>100</v>
      </c>
      <c r="G70" s="31">
        <f t="shared" si="14"/>
        <v>120</v>
      </c>
    </row>
    <row r="71" spans="1:7" ht="45.6" customHeight="1">
      <c r="A71" s="32" t="s">
        <v>63</v>
      </c>
      <c r="B71" s="27" t="s">
        <v>217</v>
      </c>
      <c r="C71" s="27">
        <v>200</v>
      </c>
      <c r="D71" s="30" t="s">
        <v>64</v>
      </c>
      <c r="E71" s="86">
        <v>40</v>
      </c>
      <c r="F71" s="86">
        <v>100</v>
      </c>
      <c r="G71" s="86">
        <v>120</v>
      </c>
    </row>
    <row r="72" spans="1:7" ht="1.2" customHeight="1">
      <c r="A72" s="29" t="s">
        <v>16</v>
      </c>
      <c r="B72" s="27" t="s">
        <v>65</v>
      </c>
      <c r="C72" s="27">
        <v>200</v>
      </c>
      <c r="D72" s="30"/>
      <c r="E72" s="87">
        <f>E73</f>
        <v>0</v>
      </c>
      <c r="F72" s="87">
        <f>F73</f>
        <v>0</v>
      </c>
      <c r="G72" s="87">
        <f>G73</f>
        <v>0</v>
      </c>
    </row>
    <row r="73" spans="1:7" ht="50.4" hidden="1" customHeight="1">
      <c r="A73" s="34" t="s">
        <v>66</v>
      </c>
      <c r="B73" s="27" t="s">
        <v>65</v>
      </c>
      <c r="C73" s="27">
        <v>200</v>
      </c>
      <c r="D73" s="30" t="s">
        <v>64</v>
      </c>
      <c r="E73" s="86"/>
      <c r="F73" s="86">
        <v>0</v>
      </c>
      <c r="G73" s="86">
        <v>0</v>
      </c>
    </row>
    <row r="74" spans="1:7" ht="37.799999999999997" hidden="1" customHeight="1">
      <c r="A74" s="32"/>
      <c r="B74" s="27" t="s">
        <v>67</v>
      </c>
      <c r="C74" s="27"/>
      <c r="D74" s="30"/>
      <c r="E74" s="87">
        <f t="shared" ref="E74:G75" si="15">E75</f>
        <v>0</v>
      </c>
      <c r="F74" s="87">
        <f t="shared" si="15"/>
        <v>0</v>
      </c>
      <c r="G74" s="87">
        <f t="shared" si="15"/>
        <v>0</v>
      </c>
    </row>
    <row r="75" spans="1:7" ht="30" hidden="1" customHeight="1">
      <c r="A75" s="29" t="s">
        <v>16</v>
      </c>
      <c r="B75" s="27" t="s">
        <v>67</v>
      </c>
      <c r="C75" s="27">
        <v>200</v>
      </c>
      <c r="D75" s="27"/>
      <c r="E75" s="86">
        <f t="shared" si="15"/>
        <v>0</v>
      </c>
      <c r="F75" s="86">
        <f t="shared" si="15"/>
        <v>0</v>
      </c>
      <c r="G75" s="86">
        <f t="shared" si="15"/>
        <v>0</v>
      </c>
    </row>
    <row r="76" spans="1:7" ht="31.2" hidden="1" customHeight="1">
      <c r="A76" s="32" t="s">
        <v>63</v>
      </c>
      <c r="B76" s="27" t="s">
        <v>67</v>
      </c>
      <c r="C76" s="27">
        <v>200</v>
      </c>
      <c r="D76" s="30" t="s">
        <v>64</v>
      </c>
      <c r="E76" s="86"/>
      <c r="F76" s="86">
        <f>E76+E76*5%</f>
        <v>0</v>
      </c>
      <c r="G76" s="86">
        <f>F76+F76*5%</f>
        <v>0</v>
      </c>
    </row>
    <row r="77" spans="1:7" ht="92.4" customHeight="1">
      <c r="A77" s="38" t="s">
        <v>280</v>
      </c>
      <c r="B77" s="26" t="s">
        <v>68</v>
      </c>
      <c r="C77" s="26"/>
      <c r="D77" s="26"/>
      <c r="E77" s="92">
        <f>E79</f>
        <v>13.5</v>
      </c>
      <c r="F77" s="92">
        <f>F79</f>
        <v>15</v>
      </c>
      <c r="G77" s="92">
        <f>G79</f>
        <v>15.5</v>
      </c>
    </row>
    <row r="78" spans="1:7" ht="55.2" customHeight="1">
      <c r="A78" s="38" t="s">
        <v>251</v>
      </c>
      <c r="B78" s="26" t="s">
        <v>244</v>
      </c>
      <c r="C78" s="26"/>
      <c r="D78" s="26"/>
      <c r="E78" s="92">
        <v>13.5</v>
      </c>
      <c r="F78" s="92">
        <v>15</v>
      </c>
      <c r="G78" s="92">
        <v>15.5</v>
      </c>
    </row>
    <row r="79" spans="1:7" ht="78.599999999999994" customHeight="1">
      <c r="A79" s="24" t="s">
        <v>218</v>
      </c>
      <c r="B79" s="27" t="s">
        <v>219</v>
      </c>
      <c r="C79" s="27"/>
      <c r="D79" s="27"/>
      <c r="E79" s="87">
        <f t="shared" ref="E79:G81" si="16">E80</f>
        <v>13.5</v>
      </c>
      <c r="F79" s="87">
        <f t="shared" si="16"/>
        <v>15</v>
      </c>
      <c r="G79" s="87">
        <f t="shared" si="16"/>
        <v>15.5</v>
      </c>
    </row>
    <row r="80" spans="1:7" s="1" customFormat="1" ht="91.2">
      <c r="A80" s="24" t="s">
        <v>69</v>
      </c>
      <c r="B80" s="27" t="s">
        <v>220</v>
      </c>
      <c r="C80" s="27"/>
      <c r="D80" s="27"/>
      <c r="E80" s="86">
        <f t="shared" si="16"/>
        <v>13.5</v>
      </c>
      <c r="F80" s="86">
        <f t="shared" si="16"/>
        <v>15</v>
      </c>
      <c r="G80" s="86">
        <f t="shared" si="16"/>
        <v>15.5</v>
      </c>
    </row>
    <row r="81" spans="1:1021" ht="45.6">
      <c r="A81" s="29" t="s">
        <v>16</v>
      </c>
      <c r="B81" s="27" t="s">
        <v>220</v>
      </c>
      <c r="C81" s="27">
        <v>200</v>
      </c>
      <c r="D81" s="27"/>
      <c r="E81" s="86">
        <f t="shared" si="16"/>
        <v>13.5</v>
      </c>
      <c r="F81" s="86">
        <f t="shared" si="16"/>
        <v>15</v>
      </c>
      <c r="G81" s="86">
        <f t="shared" si="16"/>
        <v>15.5</v>
      </c>
    </row>
    <row r="82" spans="1:1021" ht="22.8">
      <c r="A82" s="34" t="s">
        <v>70</v>
      </c>
      <c r="B82" s="27" t="s">
        <v>220</v>
      </c>
      <c r="C82" s="27">
        <v>200</v>
      </c>
      <c r="D82" s="30" t="s">
        <v>71</v>
      </c>
      <c r="E82" s="86">
        <v>13.5</v>
      </c>
      <c r="F82" s="86">
        <v>15</v>
      </c>
      <c r="G82" s="86">
        <v>15.5</v>
      </c>
    </row>
    <row r="83" spans="1:1021" ht="114">
      <c r="A83" s="21" t="s">
        <v>259</v>
      </c>
      <c r="B83" s="26" t="s">
        <v>72</v>
      </c>
      <c r="C83" s="26"/>
      <c r="D83" s="43"/>
      <c r="E83" s="92">
        <f>E85</f>
        <v>441.7</v>
      </c>
      <c r="F83" s="92">
        <f>F85</f>
        <v>433.4</v>
      </c>
      <c r="G83" s="92">
        <f>G85</f>
        <v>433.4</v>
      </c>
    </row>
    <row r="84" spans="1:1021" s="124" customFormat="1" ht="51" customHeight="1">
      <c r="A84" s="38" t="s">
        <v>251</v>
      </c>
      <c r="B84" s="26" t="s">
        <v>245</v>
      </c>
      <c r="C84" s="26"/>
      <c r="D84" s="43"/>
      <c r="E84" s="92">
        <v>441.7</v>
      </c>
      <c r="F84" s="92">
        <v>433.4</v>
      </c>
      <c r="G84" s="92">
        <v>433.4</v>
      </c>
      <c r="H84" s="123"/>
      <c r="I84" s="123"/>
      <c r="J84" s="123"/>
      <c r="K84" s="123"/>
      <c r="L84" s="123"/>
      <c r="M84" s="123"/>
      <c r="N84" s="123"/>
      <c r="O84" s="123"/>
      <c r="P84" s="123"/>
      <c r="Q84" s="123"/>
      <c r="R84" s="123"/>
      <c r="S84" s="123"/>
      <c r="T84" s="123"/>
      <c r="U84" s="123"/>
      <c r="V84" s="123"/>
      <c r="W84" s="123"/>
      <c r="X84" s="123"/>
      <c r="Y84" s="123"/>
      <c r="Z84" s="123"/>
      <c r="AA84" s="123"/>
      <c r="AB84" s="123"/>
      <c r="AC84" s="123"/>
      <c r="AD84" s="123"/>
      <c r="AE84" s="123"/>
      <c r="AF84" s="123"/>
      <c r="AG84" s="123"/>
      <c r="AH84" s="123"/>
      <c r="AI84" s="123"/>
      <c r="AJ84" s="123"/>
      <c r="AK84" s="123"/>
      <c r="AL84" s="123"/>
      <c r="AM84" s="123"/>
      <c r="AN84" s="123"/>
      <c r="AO84" s="123"/>
      <c r="AP84" s="123"/>
      <c r="AQ84" s="123"/>
      <c r="AR84" s="123"/>
      <c r="AS84" s="123"/>
      <c r="AT84" s="123"/>
      <c r="AU84" s="123"/>
      <c r="AV84" s="123"/>
      <c r="AW84" s="123"/>
      <c r="AX84" s="123"/>
      <c r="AY84" s="123"/>
      <c r="AZ84" s="123"/>
      <c r="BA84" s="123"/>
      <c r="BB84" s="123"/>
      <c r="BC84" s="123"/>
      <c r="BD84" s="123"/>
      <c r="BE84" s="123"/>
      <c r="BF84" s="123"/>
      <c r="BG84" s="123"/>
      <c r="BH84" s="123"/>
      <c r="BI84" s="123"/>
      <c r="BJ84" s="123"/>
      <c r="BK84" s="123"/>
      <c r="BL84" s="123"/>
      <c r="BM84" s="123"/>
      <c r="BN84" s="123"/>
      <c r="BO84" s="123"/>
      <c r="BP84" s="123"/>
      <c r="BQ84" s="123"/>
      <c r="BR84" s="123"/>
      <c r="BS84" s="123"/>
      <c r="BT84" s="123"/>
      <c r="BU84" s="123"/>
      <c r="BV84" s="123"/>
      <c r="BW84" s="123"/>
      <c r="BX84" s="123"/>
      <c r="BY84" s="123"/>
      <c r="BZ84" s="123"/>
      <c r="CA84" s="123"/>
      <c r="CB84" s="123"/>
      <c r="CC84" s="123"/>
      <c r="CD84" s="123"/>
      <c r="CE84" s="123"/>
      <c r="CF84" s="123"/>
      <c r="CG84" s="123"/>
      <c r="CH84" s="123"/>
      <c r="CI84" s="123"/>
      <c r="CJ84" s="123"/>
      <c r="CK84" s="123"/>
      <c r="CL84" s="123"/>
      <c r="CM84" s="123"/>
      <c r="CN84" s="123"/>
      <c r="CO84" s="123"/>
      <c r="CP84" s="123"/>
      <c r="CQ84" s="123"/>
      <c r="CR84" s="123"/>
      <c r="CS84" s="123"/>
      <c r="CT84" s="123"/>
      <c r="CU84" s="123"/>
      <c r="CV84" s="123"/>
      <c r="CW84" s="123"/>
      <c r="CX84" s="123"/>
      <c r="CY84" s="123"/>
      <c r="CZ84" s="123"/>
      <c r="DA84" s="123"/>
      <c r="DB84" s="123"/>
      <c r="DC84" s="123"/>
      <c r="DD84" s="123"/>
      <c r="DE84" s="123"/>
      <c r="DF84" s="123"/>
      <c r="DG84" s="123"/>
      <c r="DH84" s="123"/>
      <c r="DI84" s="123"/>
      <c r="DJ84" s="123"/>
      <c r="DK84" s="123"/>
      <c r="DL84" s="123"/>
      <c r="DM84" s="123"/>
      <c r="DN84" s="123"/>
      <c r="DO84" s="123"/>
      <c r="DP84" s="123"/>
      <c r="DQ84" s="123"/>
      <c r="DR84" s="123"/>
      <c r="DS84" s="123"/>
      <c r="DT84" s="123"/>
      <c r="DU84" s="123"/>
      <c r="DV84" s="123"/>
      <c r="DW84" s="123"/>
      <c r="DX84" s="123"/>
      <c r="DY84" s="123"/>
      <c r="DZ84" s="123"/>
      <c r="EA84" s="123"/>
      <c r="EB84" s="123"/>
      <c r="EC84" s="123"/>
      <c r="ED84" s="123"/>
      <c r="EE84" s="123"/>
      <c r="EF84" s="123"/>
      <c r="EG84" s="123"/>
      <c r="EH84" s="123"/>
      <c r="EI84" s="123"/>
      <c r="EJ84" s="123"/>
      <c r="EK84" s="123"/>
      <c r="EL84" s="123"/>
      <c r="EM84" s="123"/>
      <c r="EN84" s="123"/>
      <c r="EO84" s="123"/>
      <c r="EP84" s="123"/>
      <c r="EQ84" s="123"/>
      <c r="ER84" s="123"/>
      <c r="ES84" s="123"/>
      <c r="ET84" s="123"/>
      <c r="EU84" s="123"/>
      <c r="EV84" s="123"/>
      <c r="EW84" s="123"/>
      <c r="EX84" s="123"/>
      <c r="EY84" s="123"/>
      <c r="EZ84" s="123"/>
      <c r="FA84" s="123"/>
      <c r="FB84" s="123"/>
      <c r="FC84" s="123"/>
      <c r="FD84" s="123"/>
      <c r="FE84" s="123"/>
      <c r="FF84" s="123"/>
      <c r="FG84" s="123"/>
      <c r="FH84" s="123"/>
      <c r="FI84" s="123"/>
      <c r="FJ84" s="123"/>
      <c r="FK84" s="123"/>
      <c r="FL84" s="123"/>
      <c r="FM84" s="123"/>
      <c r="FN84" s="123"/>
      <c r="FO84" s="123"/>
      <c r="FP84" s="123"/>
      <c r="FQ84" s="123"/>
      <c r="FR84" s="123"/>
      <c r="FS84" s="123"/>
      <c r="FT84" s="123"/>
      <c r="FU84" s="123"/>
      <c r="FV84" s="123"/>
      <c r="FW84" s="123"/>
      <c r="FX84" s="123"/>
      <c r="FY84" s="123"/>
      <c r="FZ84" s="123"/>
      <c r="GA84" s="123"/>
      <c r="GB84" s="123"/>
      <c r="GC84" s="123"/>
      <c r="GD84" s="123"/>
      <c r="GE84" s="123"/>
      <c r="GF84" s="123"/>
      <c r="GG84" s="123"/>
      <c r="GH84" s="123"/>
      <c r="GI84" s="123"/>
      <c r="GJ84" s="123"/>
      <c r="GK84" s="123"/>
      <c r="GL84" s="123"/>
      <c r="GM84" s="123"/>
      <c r="GN84" s="123"/>
      <c r="GO84" s="123"/>
      <c r="GP84" s="123"/>
      <c r="GQ84" s="123"/>
      <c r="GR84" s="123"/>
      <c r="GS84" s="123"/>
      <c r="GT84" s="123"/>
      <c r="GU84" s="123"/>
      <c r="GV84" s="123"/>
      <c r="GW84" s="123"/>
      <c r="GX84" s="123"/>
      <c r="GY84" s="123"/>
      <c r="GZ84" s="123"/>
      <c r="HA84" s="123"/>
      <c r="HB84" s="123"/>
      <c r="HC84" s="123"/>
      <c r="HD84" s="123"/>
      <c r="HE84" s="123"/>
      <c r="HF84" s="123"/>
      <c r="HG84" s="123"/>
      <c r="HH84" s="123"/>
      <c r="HI84" s="123"/>
      <c r="HJ84" s="123"/>
      <c r="HK84" s="123"/>
      <c r="HL84" s="123"/>
      <c r="HM84" s="123"/>
      <c r="HN84" s="123"/>
      <c r="HO84" s="123"/>
      <c r="HP84" s="123"/>
      <c r="HQ84" s="123"/>
      <c r="HR84" s="123"/>
      <c r="HS84" s="123"/>
      <c r="HT84" s="123"/>
      <c r="HU84" s="123"/>
      <c r="HV84" s="123"/>
      <c r="HW84" s="123"/>
      <c r="HX84" s="123"/>
      <c r="HY84" s="123"/>
      <c r="HZ84" s="123"/>
      <c r="IA84" s="123"/>
      <c r="IB84" s="123"/>
      <c r="IC84" s="123"/>
      <c r="ID84" s="123"/>
      <c r="IE84" s="123"/>
      <c r="IF84" s="123"/>
      <c r="IG84" s="123"/>
      <c r="IH84" s="123"/>
      <c r="II84" s="123"/>
      <c r="IJ84" s="123"/>
      <c r="IK84" s="123"/>
      <c r="IL84" s="123"/>
      <c r="IM84" s="123"/>
      <c r="IN84" s="123"/>
      <c r="IO84" s="123"/>
      <c r="IP84" s="123"/>
      <c r="IQ84" s="123"/>
      <c r="IR84" s="123"/>
      <c r="IS84" s="123"/>
      <c r="IT84" s="123"/>
      <c r="IU84" s="123"/>
      <c r="IV84" s="123"/>
      <c r="IW84" s="123"/>
      <c r="IX84" s="123"/>
      <c r="IY84" s="123"/>
      <c r="IZ84" s="123"/>
      <c r="JA84" s="123"/>
      <c r="JB84" s="123"/>
      <c r="JC84" s="123"/>
      <c r="JD84" s="123"/>
      <c r="JE84" s="123"/>
      <c r="JF84" s="123"/>
      <c r="JG84" s="123"/>
      <c r="JH84" s="123"/>
      <c r="JI84" s="123"/>
      <c r="JJ84" s="123"/>
      <c r="JK84" s="123"/>
      <c r="JL84" s="123"/>
      <c r="JM84" s="123"/>
      <c r="JN84" s="123"/>
      <c r="JO84" s="123"/>
      <c r="JP84" s="123"/>
      <c r="JQ84" s="123"/>
      <c r="JR84" s="123"/>
      <c r="JS84" s="123"/>
      <c r="JT84" s="123"/>
      <c r="JU84" s="123"/>
      <c r="JV84" s="123"/>
      <c r="JW84" s="123"/>
      <c r="JX84" s="123"/>
      <c r="JY84" s="123"/>
      <c r="JZ84" s="123"/>
      <c r="KA84" s="123"/>
      <c r="KB84" s="123"/>
      <c r="KC84" s="123"/>
      <c r="KD84" s="123"/>
      <c r="KE84" s="123"/>
      <c r="KF84" s="123"/>
      <c r="KG84" s="123"/>
      <c r="KH84" s="123"/>
      <c r="KI84" s="123"/>
      <c r="KJ84" s="123"/>
      <c r="KK84" s="123"/>
      <c r="KL84" s="123"/>
      <c r="KM84" s="123"/>
      <c r="KN84" s="123"/>
      <c r="KO84" s="123"/>
      <c r="KP84" s="123"/>
      <c r="KQ84" s="123"/>
      <c r="KR84" s="123"/>
      <c r="KS84" s="123"/>
      <c r="KT84" s="123"/>
      <c r="KU84" s="123"/>
      <c r="KV84" s="123"/>
      <c r="KW84" s="123"/>
      <c r="KX84" s="123"/>
      <c r="KY84" s="123"/>
      <c r="KZ84" s="123"/>
      <c r="LA84" s="123"/>
      <c r="LB84" s="123"/>
      <c r="LC84" s="123"/>
      <c r="LD84" s="123"/>
      <c r="LE84" s="123"/>
      <c r="LF84" s="123"/>
      <c r="LG84" s="123"/>
      <c r="LH84" s="123"/>
      <c r="LI84" s="123"/>
      <c r="LJ84" s="123"/>
      <c r="LK84" s="123"/>
      <c r="LL84" s="123"/>
      <c r="LM84" s="123"/>
      <c r="LN84" s="123"/>
      <c r="LO84" s="123"/>
      <c r="LP84" s="123"/>
      <c r="LQ84" s="123"/>
      <c r="LR84" s="123"/>
      <c r="LS84" s="123"/>
      <c r="LT84" s="123"/>
      <c r="LU84" s="123"/>
      <c r="LV84" s="123"/>
      <c r="LW84" s="123"/>
      <c r="LX84" s="123"/>
      <c r="LY84" s="123"/>
      <c r="LZ84" s="123"/>
      <c r="MA84" s="123"/>
      <c r="MB84" s="123"/>
      <c r="MC84" s="123"/>
      <c r="MD84" s="123"/>
      <c r="ME84" s="123"/>
      <c r="MF84" s="123"/>
      <c r="MG84" s="123"/>
      <c r="MH84" s="123"/>
      <c r="MI84" s="123"/>
      <c r="MJ84" s="123"/>
      <c r="MK84" s="123"/>
      <c r="ML84" s="123"/>
      <c r="MM84" s="123"/>
      <c r="MN84" s="123"/>
      <c r="MO84" s="123"/>
      <c r="MP84" s="123"/>
      <c r="MQ84" s="123"/>
      <c r="MR84" s="123"/>
      <c r="MS84" s="123"/>
      <c r="MT84" s="123"/>
      <c r="MU84" s="123"/>
      <c r="MV84" s="123"/>
      <c r="MW84" s="123"/>
      <c r="MX84" s="123"/>
      <c r="MY84" s="123"/>
      <c r="MZ84" s="123"/>
      <c r="NA84" s="123"/>
      <c r="NB84" s="123"/>
      <c r="NC84" s="123"/>
      <c r="ND84" s="123"/>
      <c r="NE84" s="123"/>
      <c r="NF84" s="123"/>
      <c r="NG84" s="123"/>
      <c r="NH84" s="123"/>
      <c r="NI84" s="123"/>
      <c r="NJ84" s="123"/>
      <c r="NK84" s="123"/>
      <c r="NL84" s="123"/>
      <c r="NM84" s="123"/>
      <c r="NN84" s="123"/>
      <c r="NO84" s="123"/>
      <c r="NP84" s="123"/>
      <c r="NQ84" s="123"/>
      <c r="NR84" s="123"/>
      <c r="NS84" s="123"/>
      <c r="NT84" s="123"/>
      <c r="NU84" s="123"/>
      <c r="NV84" s="123"/>
      <c r="NW84" s="123"/>
      <c r="NX84" s="123"/>
      <c r="NY84" s="123"/>
      <c r="NZ84" s="123"/>
      <c r="OA84" s="123"/>
      <c r="OB84" s="123"/>
      <c r="OC84" s="123"/>
      <c r="OD84" s="123"/>
      <c r="OE84" s="123"/>
      <c r="OF84" s="123"/>
      <c r="OG84" s="123"/>
      <c r="OH84" s="123"/>
      <c r="OI84" s="123"/>
      <c r="OJ84" s="123"/>
      <c r="OK84" s="123"/>
      <c r="OL84" s="123"/>
      <c r="OM84" s="123"/>
      <c r="ON84" s="123"/>
      <c r="OO84" s="123"/>
      <c r="OP84" s="123"/>
      <c r="OQ84" s="123"/>
      <c r="OR84" s="123"/>
      <c r="OS84" s="123"/>
      <c r="OT84" s="123"/>
      <c r="OU84" s="123"/>
      <c r="OV84" s="123"/>
      <c r="OW84" s="123"/>
      <c r="OX84" s="123"/>
      <c r="OY84" s="123"/>
      <c r="OZ84" s="123"/>
      <c r="PA84" s="123"/>
      <c r="PB84" s="123"/>
      <c r="PC84" s="123"/>
      <c r="PD84" s="123"/>
      <c r="PE84" s="123"/>
      <c r="PF84" s="123"/>
      <c r="PG84" s="123"/>
      <c r="PH84" s="123"/>
      <c r="PI84" s="123"/>
      <c r="PJ84" s="123"/>
      <c r="PK84" s="123"/>
      <c r="PL84" s="123"/>
      <c r="PM84" s="123"/>
      <c r="PN84" s="123"/>
      <c r="PO84" s="123"/>
      <c r="PP84" s="123"/>
      <c r="PQ84" s="123"/>
      <c r="PR84" s="123"/>
      <c r="PS84" s="123"/>
      <c r="PT84" s="123"/>
      <c r="PU84" s="123"/>
      <c r="PV84" s="123"/>
      <c r="PW84" s="123"/>
      <c r="PX84" s="123"/>
      <c r="PY84" s="123"/>
      <c r="PZ84" s="123"/>
      <c r="QA84" s="123"/>
      <c r="QB84" s="123"/>
      <c r="QC84" s="123"/>
      <c r="QD84" s="123"/>
      <c r="QE84" s="123"/>
      <c r="QF84" s="123"/>
      <c r="QG84" s="123"/>
      <c r="QH84" s="123"/>
      <c r="QI84" s="123"/>
      <c r="QJ84" s="123"/>
      <c r="QK84" s="123"/>
      <c r="QL84" s="123"/>
      <c r="QM84" s="123"/>
      <c r="QN84" s="123"/>
      <c r="QO84" s="123"/>
      <c r="QP84" s="123"/>
      <c r="QQ84" s="123"/>
      <c r="QR84" s="123"/>
      <c r="QS84" s="123"/>
      <c r="QT84" s="123"/>
      <c r="QU84" s="123"/>
      <c r="QV84" s="123"/>
      <c r="QW84" s="123"/>
      <c r="QX84" s="123"/>
      <c r="QY84" s="123"/>
      <c r="QZ84" s="123"/>
      <c r="RA84" s="123"/>
      <c r="RB84" s="123"/>
      <c r="RC84" s="123"/>
      <c r="RD84" s="123"/>
      <c r="RE84" s="123"/>
      <c r="RF84" s="123"/>
      <c r="RG84" s="123"/>
      <c r="RH84" s="123"/>
      <c r="RI84" s="123"/>
      <c r="RJ84" s="123"/>
      <c r="RK84" s="123"/>
      <c r="RL84" s="123"/>
      <c r="RM84" s="123"/>
      <c r="RN84" s="123"/>
      <c r="RO84" s="123"/>
      <c r="RP84" s="123"/>
      <c r="RQ84" s="123"/>
      <c r="RR84" s="123"/>
      <c r="RS84" s="123"/>
      <c r="RT84" s="123"/>
      <c r="RU84" s="123"/>
      <c r="RV84" s="123"/>
      <c r="RW84" s="123"/>
      <c r="RX84" s="123"/>
      <c r="RY84" s="123"/>
      <c r="RZ84" s="123"/>
      <c r="SA84" s="123"/>
      <c r="SB84" s="123"/>
      <c r="SC84" s="123"/>
      <c r="SD84" s="123"/>
      <c r="SE84" s="123"/>
      <c r="SF84" s="123"/>
      <c r="SG84" s="123"/>
      <c r="SH84" s="123"/>
      <c r="SI84" s="123"/>
      <c r="SJ84" s="123"/>
      <c r="SK84" s="123"/>
      <c r="SL84" s="123"/>
      <c r="SM84" s="123"/>
      <c r="SN84" s="123"/>
      <c r="SO84" s="123"/>
      <c r="SP84" s="123"/>
      <c r="SQ84" s="123"/>
      <c r="SR84" s="123"/>
      <c r="SS84" s="123"/>
      <c r="ST84" s="123"/>
      <c r="SU84" s="123"/>
      <c r="SV84" s="123"/>
      <c r="SW84" s="123"/>
      <c r="SX84" s="123"/>
      <c r="SY84" s="123"/>
      <c r="SZ84" s="123"/>
      <c r="TA84" s="123"/>
      <c r="TB84" s="123"/>
      <c r="TC84" s="123"/>
      <c r="TD84" s="123"/>
      <c r="TE84" s="123"/>
      <c r="TF84" s="123"/>
      <c r="TG84" s="123"/>
      <c r="TH84" s="123"/>
      <c r="TI84" s="123"/>
      <c r="TJ84" s="123"/>
      <c r="TK84" s="123"/>
      <c r="TL84" s="123"/>
      <c r="TM84" s="123"/>
      <c r="TN84" s="123"/>
      <c r="TO84" s="123"/>
      <c r="TP84" s="123"/>
      <c r="TQ84" s="123"/>
      <c r="TR84" s="123"/>
      <c r="TS84" s="123"/>
      <c r="TT84" s="123"/>
      <c r="TU84" s="123"/>
      <c r="TV84" s="123"/>
      <c r="TW84" s="123"/>
      <c r="TX84" s="123"/>
      <c r="TY84" s="123"/>
      <c r="TZ84" s="123"/>
      <c r="UA84" s="123"/>
      <c r="UB84" s="123"/>
      <c r="UC84" s="123"/>
      <c r="UD84" s="123"/>
      <c r="UE84" s="123"/>
      <c r="UF84" s="123"/>
      <c r="UG84" s="123"/>
      <c r="UH84" s="123"/>
      <c r="UI84" s="123"/>
      <c r="UJ84" s="123"/>
      <c r="UK84" s="123"/>
      <c r="UL84" s="123"/>
      <c r="UM84" s="123"/>
      <c r="UN84" s="123"/>
      <c r="UO84" s="123"/>
      <c r="UP84" s="123"/>
      <c r="UQ84" s="123"/>
      <c r="UR84" s="123"/>
      <c r="US84" s="123"/>
      <c r="UT84" s="123"/>
      <c r="UU84" s="123"/>
      <c r="UV84" s="123"/>
      <c r="UW84" s="123"/>
      <c r="UX84" s="123"/>
      <c r="UY84" s="123"/>
      <c r="UZ84" s="123"/>
      <c r="VA84" s="123"/>
      <c r="VB84" s="123"/>
      <c r="VC84" s="123"/>
      <c r="VD84" s="123"/>
      <c r="VE84" s="123"/>
      <c r="VF84" s="123"/>
      <c r="VG84" s="123"/>
      <c r="VH84" s="123"/>
      <c r="VI84" s="123"/>
      <c r="VJ84" s="123"/>
      <c r="VK84" s="123"/>
      <c r="VL84" s="123"/>
      <c r="VM84" s="123"/>
      <c r="VN84" s="123"/>
      <c r="VO84" s="123"/>
      <c r="VP84" s="123"/>
      <c r="VQ84" s="123"/>
      <c r="VR84" s="123"/>
      <c r="VS84" s="123"/>
      <c r="VT84" s="123"/>
      <c r="VU84" s="123"/>
      <c r="VV84" s="123"/>
      <c r="VW84" s="123"/>
      <c r="VX84" s="123"/>
      <c r="VY84" s="123"/>
      <c r="VZ84" s="123"/>
      <c r="WA84" s="123"/>
      <c r="WB84" s="123"/>
      <c r="WC84" s="123"/>
      <c r="WD84" s="123"/>
      <c r="WE84" s="123"/>
      <c r="WF84" s="123"/>
      <c r="WG84" s="123"/>
      <c r="WH84" s="123"/>
      <c r="WI84" s="123"/>
      <c r="WJ84" s="123"/>
      <c r="WK84" s="123"/>
      <c r="WL84" s="123"/>
      <c r="WM84" s="123"/>
      <c r="WN84" s="123"/>
      <c r="WO84" s="123"/>
      <c r="WP84" s="123"/>
      <c r="WQ84" s="123"/>
      <c r="WR84" s="123"/>
      <c r="WS84" s="123"/>
      <c r="WT84" s="123"/>
      <c r="WU84" s="123"/>
      <c r="WV84" s="123"/>
      <c r="WW84" s="123"/>
      <c r="WX84" s="123"/>
      <c r="WY84" s="123"/>
      <c r="WZ84" s="123"/>
      <c r="XA84" s="123"/>
      <c r="XB84" s="123"/>
      <c r="XC84" s="123"/>
      <c r="XD84" s="123"/>
      <c r="XE84" s="123"/>
      <c r="XF84" s="123"/>
      <c r="XG84" s="123"/>
      <c r="XH84" s="123"/>
      <c r="XI84" s="123"/>
      <c r="XJ84" s="123"/>
      <c r="XK84" s="123"/>
      <c r="XL84" s="123"/>
      <c r="XM84" s="123"/>
      <c r="XN84" s="123"/>
      <c r="XO84" s="123"/>
      <c r="XP84" s="123"/>
      <c r="XQ84" s="123"/>
      <c r="XR84" s="123"/>
      <c r="XS84" s="123"/>
      <c r="XT84" s="123"/>
      <c r="XU84" s="123"/>
      <c r="XV84" s="123"/>
      <c r="XW84" s="123"/>
      <c r="XX84" s="123"/>
      <c r="XY84" s="123"/>
      <c r="XZ84" s="123"/>
      <c r="YA84" s="123"/>
      <c r="YB84" s="123"/>
      <c r="YC84" s="123"/>
      <c r="YD84" s="123"/>
      <c r="YE84" s="123"/>
      <c r="YF84" s="123"/>
      <c r="YG84" s="123"/>
      <c r="YH84" s="123"/>
      <c r="YI84" s="123"/>
      <c r="YJ84" s="123"/>
      <c r="YK84" s="123"/>
      <c r="YL84" s="123"/>
      <c r="YM84" s="123"/>
      <c r="YN84" s="123"/>
      <c r="YO84" s="123"/>
      <c r="YP84" s="123"/>
      <c r="YQ84" s="123"/>
      <c r="YR84" s="123"/>
      <c r="YS84" s="123"/>
      <c r="YT84" s="123"/>
      <c r="YU84" s="123"/>
      <c r="YV84" s="123"/>
      <c r="YW84" s="123"/>
      <c r="YX84" s="123"/>
      <c r="YY84" s="123"/>
      <c r="YZ84" s="123"/>
      <c r="ZA84" s="123"/>
      <c r="ZB84" s="123"/>
      <c r="ZC84" s="123"/>
      <c r="ZD84" s="123"/>
      <c r="ZE84" s="123"/>
      <c r="ZF84" s="123"/>
      <c r="ZG84" s="123"/>
      <c r="ZH84" s="123"/>
      <c r="ZI84" s="123"/>
      <c r="ZJ84" s="123"/>
      <c r="ZK84" s="123"/>
      <c r="ZL84" s="123"/>
      <c r="ZM84" s="123"/>
      <c r="ZN84" s="123"/>
      <c r="ZO84" s="123"/>
      <c r="ZP84" s="123"/>
      <c r="ZQ84" s="123"/>
      <c r="ZR84" s="123"/>
      <c r="ZS84" s="123"/>
      <c r="ZT84" s="123"/>
      <c r="ZU84" s="123"/>
      <c r="ZV84" s="123"/>
      <c r="ZW84" s="123"/>
      <c r="ZX84" s="123"/>
      <c r="ZY84" s="123"/>
      <c r="ZZ84" s="123"/>
      <c r="AAA84" s="123"/>
      <c r="AAB84" s="123"/>
      <c r="AAC84" s="123"/>
      <c r="AAD84" s="123"/>
      <c r="AAE84" s="123"/>
      <c r="AAF84" s="123"/>
      <c r="AAG84" s="123"/>
      <c r="AAH84" s="123"/>
      <c r="AAI84" s="123"/>
      <c r="AAJ84" s="123"/>
      <c r="AAK84" s="123"/>
      <c r="AAL84" s="123"/>
      <c r="AAM84" s="123"/>
      <c r="AAN84" s="123"/>
      <c r="AAO84" s="123"/>
      <c r="AAP84" s="123"/>
      <c r="AAQ84" s="123"/>
      <c r="AAR84" s="123"/>
      <c r="AAS84" s="123"/>
      <c r="AAT84" s="123"/>
      <c r="AAU84" s="123"/>
      <c r="AAV84" s="123"/>
      <c r="AAW84" s="123"/>
      <c r="AAX84" s="123"/>
      <c r="AAY84" s="123"/>
      <c r="AAZ84" s="123"/>
      <c r="ABA84" s="123"/>
      <c r="ABB84" s="123"/>
      <c r="ABC84" s="123"/>
      <c r="ABD84" s="123"/>
      <c r="ABE84" s="123"/>
      <c r="ABF84" s="123"/>
      <c r="ABG84" s="123"/>
      <c r="ABH84" s="123"/>
      <c r="ABI84" s="123"/>
      <c r="ABJ84" s="123"/>
      <c r="ABK84" s="123"/>
      <c r="ABL84" s="123"/>
      <c r="ABM84" s="123"/>
      <c r="ABN84" s="123"/>
      <c r="ABO84" s="123"/>
      <c r="ABP84" s="123"/>
      <c r="ABQ84" s="123"/>
      <c r="ABR84" s="123"/>
      <c r="ABS84" s="123"/>
      <c r="ABT84" s="123"/>
      <c r="ABU84" s="123"/>
      <c r="ABV84" s="123"/>
      <c r="ABW84" s="123"/>
      <c r="ABX84" s="123"/>
      <c r="ABY84" s="123"/>
      <c r="ABZ84" s="123"/>
      <c r="ACA84" s="123"/>
      <c r="ACB84" s="123"/>
      <c r="ACC84" s="123"/>
      <c r="ACD84" s="123"/>
      <c r="ACE84" s="123"/>
      <c r="ACF84" s="123"/>
      <c r="ACG84" s="123"/>
      <c r="ACH84" s="123"/>
      <c r="ACI84" s="123"/>
      <c r="ACJ84" s="123"/>
      <c r="ACK84" s="123"/>
      <c r="ACL84" s="123"/>
      <c r="ACM84" s="123"/>
      <c r="ACN84" s="123"/>
      <c r="ACO84" s="123"/>
      <c r="ACP84" s="123"/>
      <c r="ACQ84" s="123"/>
      <c r="ACR84" s="123"/>
      <c r="ACS84" s="123"/>
      <c r="ACT84" s="123"/>
      <c r="ACU84" s="123"/>
      <c r="ACV84" s="123"/>
      <c r="ACW84" s="123"/>
      <c r="ACX84" s="123"/>
      <c r="ACY84" s="123"/>
      <c r="ACZ84" s="123"/>
      <c r="ADA84" s="123"/>
      <c r="ADB84" s="123"/>
      <c r="ADC84" s="123"/>
      <c r="ADD84" s="123"/>
      <c r="ADE84" s="123"/>
      <c r="ADF84" s="123"/>
      <c r="ADG84" s="123"/>
      <c r="ADH84" s="123"/>
      <c r="ADI84" s="123"/>
      <c r="ADJ84" s="123"/>
      <c r="ADK84" s="123"/>
      <c r="ADL84" s="123"/>
      <c r="ADM84" s="123"/>
      <c r="ADN84" s="123"/>
      <c r="ADO84" s="123"/>
      <c r="ADP84" s="123"/>
      <c r="ADQ84" s="123"/>
      <c r="ADR84" s="123"/>
      <c r="ADS84" s="123"/>
      <c r="ADT84" s="123"/>
      <c r="ADU84" s="123"/>
      <c r="ADV84" s="123"/>
      <c r="ADW84" s="123"/>
      <c r="ADX84" s="123"/>
      <c r="ADY84" s="123"/>
      <c r="ADZ84" s="123"/>
      <c r="AEA84" s="123"/>
      <c r="AEB84" s="123"/>
      <c r="AEC84" s="123"/>
      <c r="AED84" s="123"/>
      <c r="AEE84" s="123"/>
      <c r="AEF84" s="123"/>
      <c r="AEG84" s="123"/>
      <c r="AEH84" s="123"/>
      <c r="AEI84" s="123"/>
      <c r="AEJ84" s="123"/>
      <c r="AEK84" s="123"/>
      <c r="AEL84" s="123"/>
      <c r="AEM84" s="123"/>
      <c r="AEN84" s="123"/>
      <c r="AEO84" s="123"/>
      <c r="AEP84" s="123"/>
      <c r="AEQ84" s="123"/>
      <c r="AER84" s="123"/>
      <c r="AES84" s="123"/>
      <c r="AET84" s="123"/>
      <c r="AEU84" s="123"/>
      <c r="AEV84" s="123"/>
      <c r="AEW84" s="123"/>
      <c r="AEX84" s="123"/>
      <c r="AEY84" s="123"/>
      <c r="AEZ84" s="123"/>
      <c r="AFA84" s="123"/>
      <c r="AFB84" s="123"/>
      <c r="AFC84" s="123"/>
      <c r="AFD84" s="123"/>
      <c r="AFE84" s="123"/>
      <c r="AFF84" s="123"/>
      <c r="AFG84" s="123"/>
      <c r="AFH84" s="123"/>
      <c r="AFI84" s="123"/>
      <c r="AFJ84" s="123"/>
      <c r="AFK84" s="123"/>
      <c r="AFL84" s="123"/>
      <c r="AFM84" s="123"/>
      <c r="AFN84" s="123"/>
      <c r="AFO84" s="123"/>
      <c r="AFP84" s="123"/>
      <c r="AFQ84" s="123"/>
      <c r="AFR84" s="123"/>
      <c r="AFS84" s="123"/>
      <c r="AFT84" s="123"/>
      <c r="AFU84" s="123"/>
      <c r="AFV84" s="123"/>
      <c r="AFW84" s="123"/>
      <c r="AFX84" s="123"/>
      <c r="AFY84" s="123"/>
      <c r="AFZ84" s="123"/>
      <c r="AGA84" s="123"/>
      <c r="AGB84" s="123"/>
      <c r="AGC84" s="123"/>
      <c r="AGD84" s="123"/>
      <c r="AGE84" s="123"/>
      <c r="AGF84" s="123"/>
      <c r="AGG84" s="123"/>
      <c r="AGH84" s="123"/>
      <c r="AGI84" s="123"/>
      <c r="AGJ84" s="123"/>
      <c r="AGK84" s="123"/>
      <c r="AGL84" s="123"/>
      <c r="AGM84" s="123"/>
      <c r="AGN84" s="123"/>
      <c r="AGO84" s="123"/>
      <c r="AGP84" s="123"/>
      <c r="AGQ84" s="123"/>
      <c r="AGR84" s="123"/>
      <c r="AGS84" s="123"/>
      <c r="AGT84" s="123"/>
      <c r="AGU84" s="123"/>
      <c r="AGV84" s="123"/>
      <c r="AGW84" s="123"/>
      <c r="AGX84" s="123"/>
      <c r="AGY84" s="123"/>
      <c r="AGZ84" s="123"/>
      <c r="AHA84" s="123"/>
      <c r="AHB84" s="123"/>
      <c r="AHC84" s="123"/>
      <c r="AHD84" s="123"/>
      <c r="AHE84" s="123"/>
      <c r="AHF84" s="123"/>
      <c r="AHG84" s="123"/>
      <c r="AHH84" s="123"/>
      <c r="AHI84" s="123"/>
      <c r="AHJ84" s="123"/>
      <c r="AHK84" s="123"/>
      <c r="AHL84" s="123"/>
      <c r="AHM84" s="123"/>
      <c r="AHN84" s="123"/>
      <c r="AHO84" s="123"/>
      <c r="AHP84" s="123"/>
      <c r="AHQ84" s="123"/>
      <c r="AHR84" s="123"/>
      <c r="AHS84" s="123"/>
      <c r="AHT84" s="123"/>
      <c r="AHU84" s="123"/>
      <c r="AHV84" s="123"/>
      <c r="AHW84" s="123"/>
      <c r="AHX84" s="123"/>
      <c r="AHY84" s="123"/>
      <c r="AHZ84" s="123"/>
      <c r="AIA84" s="123"/>
      <c r="AIB84" s="123"/>
      <c r="AIC84" s="123"/>
      <c r="AID84" s="123"/>
      <c r="AIE84" s="123"/>
      <c r="AIF84" s="123"/>
      <c r="AIG84" s="123"/>
      <c r="AIH84" s="123"/>
      <c r="AII84" s="123"/>
      <c r="AIJ84" s="123"/>
      <c r="AIK84" s="123"/>
      <c r="AIL84" s="123"/>
      <c r="AIM84" s="123"/>
      <c r="AIN84" s="123"/>
      <c r="AIO84" s="123"/>
      <c r="AIP84" s="123"/>
      <c r="AIQ84" s="123"/>
      <c r="AIR84" s="123"/>
      <c r="AIS84" s="123"/>
      <c r="AIT84" s="123"/>
      <c r="AIU84" s="123"/>
      <c r="AIV84" s="123"/>
      <c r="AIW84" s="123"/>
      <c r="AIX84" s="123"/>
      <c r="AIY84" s="123"/>
      <c r="AIZ84" s="123"/>
      <c r="AJA84" s="123"/>
      <c r="AJB84" s="123"/>
      <c r="AJC84" s="123"/>
      <c r="AJD84" s="123"/>
      <c r="AJE84" s="123"/>
      <c r="AJF84" s="123"/>
      <c r="AJG84" s="123"/>
      <c r="AJH84" s="123"/>
      <c r="AJI84" s="123"/>
      <c r="AJJ84" s="123"/>
      <c r="AJK84" s="123"/>
      <c r="AJL84" s="123"/>
      <c r="AJM84" s="123"/>
      <c r="AJN84" s="123"/>
      <c r="AJO84" s="123"/>
      <c r="AJP84" s="123"/>
      <c r="AJQ84" s="123"/>
      <c r="AJR84" s="123"/>
      <c r="AJS84" s="123"/>
      <c r="AJT84" s="123"/>
      <c r="AJU84" s="123"/>
      <c r="AJV84" s="123"/>
      <c r="AJW84" s="123"/>
      <c r="AJX84" s="123"/>
      <c r="AJY84" s="123"/>
      <c r="AJZ84" s="123"/>
      <c r="AKA84" s="123"/>
      <c r="AKB84" s="123"/>
      <c r="AKC84" s="123"/>
      <c r="AKD84" s="123"/>
      <c r="AKE84" s="123"/>
      <c r="AKF84" s="123"/>
      <c r="AKG84" s="123"/>
      <c r="AKH84" s="123"/>
      <c r="AKI84" s="123"/>
      <c r="AKJ84" s="123"/>
      <c r="AKK84" s="123"/>
      <c r="AKL84" s="123"/>
      <c r="AKM84" s="123"/>
      <c r="AKN84" s="123"/>
      <c r="AKO84" s="123"/>
      <c r="AKP84" s="123"/>
      <c r="AKQ84" s="123"/>
      <c r="AKR84" s="123"/>
      <c r="AKS84" s="123"/>
      <c r="AKT84" s="123"/>
      <c r="AKU84" s="123"/>
      <c r="AKV84" s="123"/>
      <c r="AKW84" s="123"/>
      <c r="AKX84" s="123"/>
      <c r="AKY84" s="123"/>
      <c r="AKZ84" s="123"/>
      <c r="ALA84" s="123"/>
      <c r="ALB84" s="123"/>
      <c r="ALC84" s="123"/>
      <c r="ALD84" s="123"/>
      <c r="ALE84" s="123"/>
      <c r="ALF84" s="123"/>
      <c r="ALG84" s="123"/>
      <c r="ALH84" s="123"/>
      <c r="ALI84" s="123"/>
      <c r="ALJ84" s="123"/>
      <c r="ALK84" s="123"/>
      <c r="ALL84" s="123"/>
      <c r="ALM84" s="123"/>
      <c r="ALN84" s="123"/>
      <c r="ALO84" s="123"/>
      <c r="ALP84" s="123"/>
      <c r="ALQ84" s="123"/>
      <c r="ALR84" s="123"/>
      <c r="ALS84" s="123"/>
      <c r="ALT84" s="123"/>
      <c r="ALU84" s="123"/>
      <c r="ALV84" s="123"/>
      <c r="ALW84" s="123"/>
      <c r="ALX84" s="123"/>
      <c r="ALY84" s="123"/>
      <c r="ALZ84" s="123"/>
      <c r="AMA84" s="123"/>
      <c r="AMB84" s="123"/>
      <c r="AMC84" s="123"/>
      <c r="AMD84" s="123"/>
      <c r="AME84" s="123"/>
      <c r="AMF84" s="123"/>
      <c r="AMG84" s="123"/>
    </row>
    <row r="85" spans="1:1021" ht="45.6">
      <c r="A85" s="32" t="s">
        <v>221</v>
      </c>
      <c r="B85" s="27" t="s">
        <v>222</v>
      </c>
      <c r="C85" s="27"/>
      <c r="D85" s="30"/>
      <c r="E85" s="86">
        <v>441.7</v>
      </c>
      <c r="F85" s="86">
        <f>F86+F89</f>
        <v>433.4</v>
      </c>
      <c r="G85" s="86">
        <f>G86+G89</f>
        <v>433.4</v>
      </c>
    </row>
    <row r="86" spans="1:1021" s="1" customFormat="1" ht="68.400000000000006">
      <c r="A86" s="32" t="s">
        <v>252</v>
      </c>
      <c r="B86" s="27" t="s">
        <v>223</v>
      </c>
      <c r="C86" s="27"/>
      <c r="D86" s="30"/>
      <c r="E86" s="87">
        <f t="shared" ref="E86:G87" si="17">E87</f>
        <v>441.7</v>
      </c>
      <c r="F86" s="86">
        <f t="shared" si="17"/>
        <v>433.4</v>
      </c>
      <c r="G86" s="86">
        <f t="shared" si="17"/>
        <v>433.4</v>
      </c>
    </row>
    <row r="87" spans="1:1021" s="1" customFormat="1" ht="45.6">
      <c r="A87" s="29" t="s">
        <v>16</v>
      </c>
      <c r="B87" s="27" t="s">
        <v>223</v>
      </c>
      <c r="C87" s="27">
        <v>200</v>
      </c>
      <c r="D87" s="30"/>
      <c r="E87" s="86">
        <f t="shared" si="17"/>
        <v>441.7</v>
      </c>
      <c r="F87" s="86">
        <f t="shared" si="17"/>
        <v>433.4</v>
      </c>
      <c r="G87" s="86">
        <f t="shared" si="17"/>
        <v>433.4</v>
      </c>
    </row>
    <row r="88" spans="1:1021" s="1" customFormat="1" ht="19.8" customHeight="1">
      <c r="A88" s="34" t="s">
        <v>26</v>
      </c>
      <c r="B88" s="27" t="s">
        <v>223</v>
      </c>
      <c r="C88" s="27">
        <v>200</v>
      </c>
      <c r="D88" s="30" t="s">
        <v>49</v>
      </c>
      <c r="E88" s="86">
        <v>441.7</v>
      </c>
      <c r="F88" s="86">
        <v>433.4</v>
      </c>
      <c r="G88" s="86">
        <v>433.4</v>
      </c>
    </row>
    <row r="89" spans="1:1021" s="1" customFormat="1" ht="45.6" hidden="1">
      <c r="A89" s="32" t="s">
        <v>73</v>
      </c>
      <c r="B89" s="27" t="s">
        <v>74</v>
      </c>
      <c r="C89" s="27"/>
      <c r="D89" s="30"/>
      <c r="E89" s="87">
        <f>E90</f>
        <v>0</v>
      </c>
      <c r="F89" s="87">
        <f>F90</f>
        <v>0</v>
      </c>
      <c r="G89" s="87">
        <f>G90</f>
        <v>0</v>
      </c>
    </row>
    <row r="90" spans="1:1021" s="1" customFormat="1" ht="45.6" hidden="1">
      <c r="A90" s="29" t="s">
        <v>16</v>
      </c>
      <c r="B90" s="27" t="s">
        <v>75</v>
      </c>
      <c r="C90" s="27">
        <v>200</v>
      </c>
      <c r="D90" s="30" t="s">
        <v>49</v>
      </c>
      <c r="E90" s="86"/>
      <c r="F90" s="86">
        <f>E90+E90*5%</f>
        <v>0</v>
      </c>
      <c r="G90" s="86">
        <f>F90+F90*5%</f>
        <v>0</v>
      </c>
    </row>
    <row r="91" spans="1:1021" s="1" customFormat="1" ht="123.6" customHeight="1">
      <c r="A91" s="38" t="s">
        <v>283</v>
      </c>
      <c r="B91" s="26" t="s">
        <v>76</v>
      </c>
      <c r="C91" s="26"/>
      <c r="D91" s="26"/>
      <c r="E91" s="92">
        <f>E93+E100+E103</f>
        <v>8074.3</v>
      </c>
      <c r="F91" s="92">
        <f>F93+F100+F103</f>
        <v>0</v>
      </c>
      <c r="G91" s="92">
        <f>G93+G100+G103</f>
        <v>0</v>
      </c>
    </row>
    <row r="92" spans="1:1021" s="1" customFormat="1" ht="69.599999999999994" customHeight="1">
      <c r="A92" s="38" t="s">
        <v>251</v>
      </c>
      <c r="B92" s="26" t="s">
        <v>285</v>
      </c>
      <c r="C92" s="26"/>
      <c r="D92" s="26"/>
      <c r="E92" s="92">
        <v>8074.3</v>
      </c>
      <c r="F92" s="92">
        <v>0</v>
      </c>
      <c r="G92" s="92">
        <v>0</v>
      </c>
    </row>
    <row r="93" spans="1:1021" s="1" customFormat="1" ht="69" customHeight="1">
      <c r="A93" s="32" t="s">
        <v>224</v>
      </c>
      <c r="B93" s="27" t="s">
        <v>286</v>
      </c>
      <c r="C93" s="26"/>
      <c r="D93" s="26"/>
      <c r="E93" s="31">
        <f>E94+E97</f>
        <v>8074.3</v>
      </c>
      <c r="F93" s="31">
        <f>F94+F97</f>
        <v>0</v>
      </c>
      <c r="G93" s="31">
        <f>G94+G97</f>
        <v>0</v>
      </c>
    </row>
    <row r="94" spans="1:1021" s="1" customFormat="1" ht="51" customHeight="1">
      <c r="A94" s="32" t="s">
        <v>284</v>
      </c>
      <c r="B94" s="27" t="s">
        <v>287</v>
      </c>
      <c r="C94" s="26"/>
      <c r="D94" s="26"/>
      <c r="E94" s="153">
        <f t="shared" ref="E94:G95" si="18">E95</f>
        <v>8074.3</v>
      </c>
      <c r="F94" s="153">
        <f t="shared" si="18"/>
        <v>0</v>
      </c>
      <c r="G94" s="153">
        <f t="shared" si="18"/>
        <v>0</v>
      </c>
    </row>
    <row r="95" spans="1:1021" s="1" customFormat="1" ht="49.2" customHeight="1">
      <c r="A95" s="29" t="s">
        <v>16</v>
      </c>
      <c r="B95" s="27" t="s">
        <v>287</v>
      </c>
      <c r="C95" s="27">
        <v>200</v>
      </c>
      <c r="D95" s="27" t="s">
        <v>27</v>
      </c>
      <c r="E95" s="86">
        <v>8074.3</v>
      </c>
      <c r="F95" s="86">
        <f t="shared" si="18"/>
        <v>0</v>
      </c>
      <c r="G95" s="86">
        <f t="shared" si="18"/>
        <v>0</v>
      </c>
    </row>
    <row r="96" spans="1:1021" s="1" customFormat="1" ht="91.8" hidden="1" customHeight="1">
      <c r="A96" s="34" t="s">
        <v>26</v>
      </c>
      <c r="B96" s="27" t="s">
        <v>225</v>
      </c>
      <c r="C96" s="27">
        <v>200</v>
      </c>
      <c r="D96" s="27" t="s">
        <v>27</v>
      </c>
      <c r="E96" s="86">
        <v>0</v>
      </c>
      <c r="F96" s="86">
        <v>0</v>
      </c>
      <c r="G96" s="86">
        <v>0</v>
      </c>
    </row>
    <row r="97" spans="1:7" s="1" customFormat="1" ht="58.8" hidden="1" customHeight="1">
      <c r="A97" s="45" t="s">
        <v>77</v>
      </c>
      <c r="B97" s="46" t="s">
        <v>78</v>
      </c>
      <c r="C97" s="46"/>
      <c r="D97" s="47"/>
      <c r="E97" s="93">
        <f t="shared" ref="E97:G98" si="19">E98</f>
        <v>0</v>
      </c>
      <c r="F97" s="93">
        <f t="shared" si="19"/>
        <v>0</v>
      </c>
      <c r="G97" s="93">
        <f t="shared" si="19"/>
        <v>0</v>
      </c>
    </row>
    <row r="98" spans="1:7" s="1" customFormat="1" ht="52.8" hidden="1" customHeight="1">
      <c r="A98" s="29" t="s">
        <v>16</v>
      </c>
      <c r="B98" s="49" t="s">
        <v>78</v>
      </c>
      <c r="C98" s="49">
        <v>200</v>
      </c>
      <c r="D98" s="50"/>
      <c r="E98" s="96">
        <f t="shared" si="19"/>
        <v>0</v>
      </c>
      <c r="F98" s="96">
        <f t="shared" si="19"/>
        <v>0</v>
      </c>
      <c r="G98" s="96">
        <f t="shared" si="19"/>
        <v>0</v>
      </c>
    </row>
    <row r="99" spans="1:7" s="1" customFormat="1" ht="39" hidden="1" customHeight="1">
      <c r="A99" s="52" t="s">
        <v>26</v>
      </c>
      <c r="B99" s="49" t="s">
        <v>78</v>
      </c>
      <c r="C99" s="49">
        <v>240</v>
      </c>
      <c r="D99" s="50" t="s">
        <v>49</v>
      </c>
      <c r="E99" s="96"/>
      <c r="F99" s="96">
        <f>E99+E99*5%</f>
        <v>0</v>
      </c>
      <c r="G99" s="96">
        <f>F99+F99*5%</f>
        <v>0</v>
      </c>
    </row>
    <row r="100" spans="1:7" s="1" customFormat="1" ht="109.8" hidden="1" customHeight="1">
      <c r="A100" s="52"/>
      <c r="B100" s="49"/>
      <c r="C100" s="49"/>
      <c r="D100" s="50"/>
      <c r="E100" s="97">
        <f t="shared" ref="E100:G101" si="20">E101</f>
        <v>0</v>
      </c>
      <c r="F100" s="97">
        <f t="shared" si="20"/>
        <v>0</v>
      </c>
      <c r="G100" s="97">
        <f t="shared" si="20"/>
        <v>0</v>
      </c>
    </row>
    <row r="101" spans="1:7" s="1" customFormat="1" ht="88.2" hidden="1" customHeight="1">
      <c r="A101" s="29"/>
      <c r="B101" s="49"/>
      <c r="C101" s="49"/>
      <c r="D101" s="50"/>
      <c r="E101" s="96">
        <f t="shared" si="20"/>
        <v>0</v>
      </c>
      <c r="F101" s="96">
        <f t="shared" si="20"/>
        <v>0</v>
      </c>
      <c r="G101" s="96">
        <f t="shared" si="20"/>
        <v>0</v>
      </c>
    </row>
    <row r="102" spans="1:7" s="1" customFormat="1" ht="103.2" hidden="1" customHeight="1">
      <c r="A102" s="52"/>
      <c r="B102" s="49"/>
      <c r="C102" s="49"/>
      <c r="D102" s="50"/>
      <c r="E102" s="96"/>
      <c r="F102" s="96">
        <f>E102+E102*5%</f>
        <v>0</v>
      </c>
      <c r="G102" s="96">
        <f>F102+F102*5%</f>
        <v>0</v>
      </c>
    </row>
    <row r="103" spans="1:7" s="1" customFormat="1" ht="109.8" hidden="1" customHeight="1">
      <c r="A103" s="52"/>
      <c r="B103" s="49"/>
      <c r="C103" s="49"/>
      <c r="D103" s="50"/>
      <c r="E103" s="97">
        <f t="shared" ref="E103:G104" si="21">E104</f>
        <v>0</v>
      </c>
      <c r="F103" s="97">
        <f t="shared" si="21"/>
        <v>0</v>
      </c>
      <c r="G103" s="97">
        <f t="shared" si="21"/>
        <v>0</v>
      </c>
    </row>
    <row r="104" spans="1:7" s="1" customFormat="1" ht="70.8" hidden="1" customHeight="1">
      <c r="A104" s="52"/>
      <c r="B104" s="49"/>
      <c r="C104" s="49"/>
      <c r="D104" s="50"/>
      <c r="E104" s="96">
        <f t="shared" si="21"/>
        <v>0</v>
      </c>
      <c r="F104" s="96">
        <f t="shared" si="21"/>
        <v>0</v>
      </c>
      <c r="G104" s="96">
        <f t="shared" si="21"/>
        <v>0</v>
      </c>
    </row>
    <row r="105" spans="1:7" s="1" customFormat="1" ht="91.2" hidden="1" customHeight="1">
      <c r="A105" s="54"/>
      <c r="B105" s="55"/>
      <c r="C105" s="55"/>
      <c r="D105" s="56"/>
      <c r="E105" s="94"/>
      <c r="F105" s="94">
        <f>E105+E105*5%</f>
        <v>0</v>
      </c>
      <c r="G105" s="94">
        <f>F105+F105*5%</f>
        <v>0</v>
      </c>
    </row>
    <row r="106" spans="1:7" s="1" customFormat="1" ht="98.4" customHeight="1">
      <c r="A106" s="38" t="s">
        <v>196</v>
      </c>
      <c r="B106" s="26" t="s">
        <v>79</v>
      </c>
      <c r="C106" s="26"/>
      <c r="D106" s="26"/>
      <c r="E106" s="92">
        <f>E108</f>
        <v>5</v>
      </c>
      <c r="F106" s="92">
        <f>F108</f>
        <v>5</v>
      </c>
      <c r="G106" s="92">
        <f>G108</f>
        <v>5</v>
      </c>
    </row>
    <row r="107" spans="1:7" s="1" customFormat="1" ht="56.4" customHeight="1">
      <c r="A107" s="38" t="s">
        <v>251</v>
      </c>
      <c r="B107" s="26" t="s">
        <v>246</v>
      </c>
      <c r="C107" s="26"/>
      <c r="D107" s="26"/>
      <c r="E107" s="92">
        <v>5</v>
      </c>
      <c r="F107" s="92">
        <v>5</v>
      </c>
      <c r="G107" s="92">
        <v>5</v>
      </c>
    </row>
    <row r="108" spans="1:7" s="1" customFormat="1" ht="68.400000000000006">
      <c r="A108" s="24" t="s">
        <v>226</v>
      </c>
      <c r="B108" s="27" t="s">
        <v>227</v>
      </c>
      <c r="C108" s="27"/>
      <c r="D108" s="27"/>
      <c r="E108" s="152">
        <f t="shared" ref="E108:G110" si="22">E109</f>
        <v>5</v>
      </c>
      <c r="F108" s="152">
        <f t="shared" si="22"/>
        <v>5</v>
      </c>
      <c r="G108" s="152">
        <f t="shared" si="22"/>
        <v>5</v>
      </c>
    </row>
    <row r="109" spans="1:7" s="1" customFormat="1" ht="45.6">
      <c r="A109" s="32" t="s">
        <v>80</v>
      </c>
      <c r="B109" s="27" t="s">
        <v>228</v>
      </c>
      <c r="C109" s="27"/>
      <c r="D109" s="27"/>
      <c r="E109" s="86">
        <f t="shared" si="22"/>
        <v>5</v>
      </c>
      <c r="F109" s="86">
        <f t="shared" si="22"/>
        <v>5</v>
      </c>
      <c r="G109" s="86">
        <f t="shared" si="22"/>
        <v>5</v>
      </c>
    </row>
    <row r="110" spans="1:7" s="1" customFormat="1" ht="45.6">
      <c r="A110" s="29" t="s">
        <v>16</v>
      </c>
      <c r="B110" s="27" t="s">
        <v>228</v>
      </c>
      <c r="C110" s="27">
        <v>200</v>
      </c>
      <c r="D110" s="30"/>
      <c r="E110" s="86">
        <f t="shared" si="22"/>
        <v>5</v>
      </c>
      <c r="F110" s="86">
        <f t="shared" si="22"/>
        <v>5</v>
      </c>
      <c r="G110" s="86">
        <f t="shared" si="22"/>
        <v>5</v>
      </c>
    </row>
    <row r="111" spans="1:7" s="1" customFormat="1" ht="68.400000000000006">
      <c r="A111" s="32" t="s">
        <v>81</v>
      </c>
      <c r="B111" s="27" t="s">
        <v>228</v>
      </c>
      <c r="C111" s="27">
        <v>200</v>
      </c>
      <c r="D111" s="30" t="s">
        <v>82</v>
      </c>
      <c r="E111" s="86">
        <v>5</v>
      </c>
      <c r="F111" s="86">
        <v>5</v>
      </c>
      <c r="G111" s="86">
        <v>5</v>
      </c>
    </row>
    <row r="112" spans="1:7" s="1" customFormat="1" ht="91.2">
      <c r="A112" s="38" t="s">
        <v>209</v>
      </c>
      <c r="B112" s="26" t="s">
        <v>83</v>
      </c>
      <c r="C112" s="26"/>
      <c r="D112" s="26"/>
      <c r="E112" s="92">
        <f>E114</f>
        <v>2500</v>
      </c>
      <c r="F112" s="39">
        <f>F114</f>
        <v>2500</v>
      </c>
      <c r="G112" s="39">
        <f>G114</f>
        <v>1345.2</v>
      </c>
    </row>
    <row r="113" spans="1:7" s="1" customFormat="1" ht="63.75" customHeight="1">
      <c r="A113" s="38" t="s">
        <v>251</v>
      </c>
      <c r="B113" s="26" t="s">
        <v>247</v>
      </c>
      <c r="C113" s="26"/>
      <c r="D113" s="26"/>
      <c r="E113" s="92">
        <v>2500</v>
      </c>
      <c r="F113" s="92">
        <v>2500</v>
      </c>
      <c r="G113" s="92">
        <v>1345.2</v>
      </c>
    </row>
    <row r="114" spans="1:7" s="1" customFormat="1" ht="91.2">
      <c r="A114" s="32" t="s">
        <v>229</v>
      </c>
      <c r="B114" s="27" t="s">
        <v>230</v>
      </c>
      <c r="C114" s="26"/>
      <c r="D114" s="26"/>
      <c r="E114" s="86">
        <f>E116+E118+E121+E124+E127</f>
        <v>2500</v>
      </c>
      <c r="F114" s="31">
        <f>F116+F118+F121+F124</f>
        <v>2500</v>
      </c>
      <c r="G114" s="31">
        <f>G116+G118+G121+G124</f>
        <v>1345.2</v>
      </c>
    </row>
    <row r="115" spans="1:7" s="1" customFormat="1" ht="0.6" customHeight="1">
      <c r="A115" s="150"/>
      <c r="B115" s="148" t="s">
        <v>231</v>
      </c>
      <c r="C115" s="151"/>
      <c r="D115" s="151"/>
      <c r="E115" s="147"/>
      <c r="F115" s="44"/>
      <c r="G115" s="44"/>
    </row>
    <row r="116" spans="1:7" s="1" customFormat="1" ht="68.400000000000006">
      <c r="A116" s="29" t="s">
        <v>85</v>
      </c>
      <c r="B116" s="27" t="s">
        <v>231</v>
      </c>
      <c r="C116" s="27">
        <v>600</v>
      </c>
      <c r="D116" s="27"/>
      <c r="E116" s="86">
        <f t="shared" ref="E116:G116" si="23">E117</f>
        <v>1464.2</v>
      </c>
      <c r="F116" s="86">
        <f t="shared" si="23"/>
        <v>2500</v>
      </c>
      <c r="G116" s="86">
        <f t="shared" si="23"/>
        <v>1345.2</v>
      </c>
    </row>
    <row r="117" spans="1:7" s="1" customFormat="1" ht="33" customHeight="1">
      <c r="A117" s="32" t="s">
        <v>86</v>
      </c>
      <c r="B117" s="27" t="s">
        <v>231</v>
      </c>
      <c r="C117" s="27">
        <v>600</v>
      </c>
      <c r="D117" s="30" t="s">
        <v>87</v>
      </c>
      <c r="E117" s="86">
        <v>1464.2</v>
      </c>
      <c r="F117" s="86">
        <v>2500</v>
      </c>
      <c r="G117" s="86">
        <v>1345.2</v>
      </c>
    </row>
    <row r="118" spans="1:7" s="1" customFormat="1" ht="1.95" customHeight="1">
      <c r="A118" s="32" t="s">
        <v>88</v>
      </c>
      <c r="B118" s="27" t="s">
        <v>199</v>
      </c>
      <c r="C118" s="27"/>
      <c r="D118" s="30"/>
      <c r="E118" s="87">
        <f t="shared" ref="E118:G119" si="24">E119</f>
        <v>0</v>
      </c>
      <c r="F118" s="87">
        <f t="shared" si="24"/>
        <v>0</v>
      </c>
      <c r="G118" s="87">
        <f t="shared" si="24"/>
        <v>0</v>
      </c>
    </row>
    <row r="119" spans="1:7" s="1" customFormat="1" ht="55.95" hidden="1" customHeight="1">
      <c r="A119" s="29" t="s">
        <v>200</v>
      </c>
      <c r="B119" s="27" t="s">
        <v>199</v>
      </c>
      <c r="C119" s="27">
        <v>600</v>
      </c>
      <c r="D119" s="30"/>
      <c r="E119" s="86">
        <f t="shared" si="24"/>
        <v>0</v>
      </c>
      <c r="F119" s="86">
        <f t="shared" si="24"/>
        <v>0</v>
      </c>
      <c r="G119" s="86">
        <f t="shared" si="24"/>
        <v>0</v>
      </c>
    </row>
    <row r="120" spans="1:7" s="1" customFormat="1" ht="70.2" hidden="1" customHeight="1">
      <c r="A120" s="32" t="s">
        <v>86</v>
      </c>
      <c r="B120" s="27" t="s">
        <v>199</v>
      </c>
      <c r="C120" s="27">
        <v>600</v>
      </c>
      <c r="D120" s="30" t="s">
        <v>87</v>
      </c>
      <c r="E120" s="86"/>
      <c r="F120" s="86">
        <v>0</v>
      </c>
      <c r="G120" s="86">
        <f>F120+F120*5%</f>
        <v>0</v>
      </c>
    </row>
    <row r="121" spans="1:7" s="1" customFormat="1" ht="67.95" hidden="1" customHeight="1">
      <c r="A121" s="32" t="s">
        <v>89</v>
      </c>
      <c r="B121" s="27" t="s">
        <v>90</v>
      </c>
      <c r="C121" s="27"/>
      <c r="D121" s="30"/>
      <c r="E121" s="87">
        <f t="shared" ref="E121:G122" si="25">E122</f>
        <v>0</v>
      </c>
      <c r="F121" s="87">
        <f t="shared" si="25"/>
        <v>0</v>
      </c>
      <c r="G121" s="87">
        <f t="shared" si="25"/>
        <v>0</v>
      </c>
    </row>
    <row r="122" spans="1:7" s="1" customFormat="1" ht="60" hidden="1" customHeight="1">
      <c r="A122" s="29" t="s">
        <v>85</v>
      </c>
      <c r="B122" s="27" t="s">
        <v>90</v>
      </c>
      <c r="C122" s="27">
        <v>600</v>
      </c>
      <c r="D122" s="30"/>
      <c r="E122" s="86">
        <f t="shared" si="25"/>
        <v>0</v>
      </c>
      <c r="F122" s="86">
        <f t="shared" si="25"/>
        <v>0</v>
      </c>
      <c r="G122" s="86">
        <f t="shared" si="25"/>
        <v>0</v>
      </c>
    </row>
    <row r="123" spans="1:7" s="1" customFormat="1" ht="52.2" hidden="1" customHeight="1">
      <c r="A123" s="32" t="s">
        <v>86</v>
      </c>
      <c r="B123" s="27" t="s">
        <v>90</v>
      </c>
      <c r="C123" s="27">
        <v>600</v>
      </c>
      <c r="D123" s="30" t="s">
        <v>87</v>
      </c>
      <c r="E123" s="86"/>
      <c r="F123" s="86">
        <f>E123+E123*5%</f>
        <v>0</v>
      </c>
      <c r="G123" s="86">
        <f>F123+F123*5%</f>
        <v>0</v>
      </c>
    </row>
    <row r="124" spans="1:7" s="1" customFormat="1" ht="68.400000000000006">
      <c r="A124" s="32" t="s">
        <v>89</v>
      </c>
      <c r="B124" s="27" t="s">
        <v>232</v>
      </c>
      <c r="C124" s="27"/>
      <c r="D124" s="30"/>
      <c r="E124" s="152">
        <f t="shared" ref="E124:G125" si="26">E125</f>
        <v>1035.8</v>
      </c>
      <c r="F124" s="152">
        <f t="shared" si="26"/>
        <v>0</v>
      </c>
      <c r="G124" s="152">
        <f t="shared" si="26"/>
        <v>0</v>
      </c>
    </row>
    <row r="125" spans="1:7" s="1" customFormat="1" ht="101.4" customHeight="1">
      <c r="A125" s="29" t="s">
        <v>85</v>
      </c>
      <c r="B125" s="27" t="s">
        <v>232</v>
      </c>
      <c r="C125" s="27">
        <v>600</v>
      </c>
      <c r="D125" s="30"/>
      <c r="E125" s="86">
        <f t="shared" si="26"/>
        <v>1035.8</v>
      </c>
      <c r="F125" s="86">
        <f t="shared" si="26"/>
        <v>0</v>
      </c>
      <c r="G125" s="86">
        <f t="shared" si="26"/>
        <v>0</v>
      </c>
    </row>
    <row r="126" spans="1:7" s="1" customFormat="1" ht="60.6" customHeight="1">
      <c r="A126" s="32" t="s">
        <v>86</v>
      </c>
      <c r="B126" s="27" t="s">
        <v>232</v>
      </c>
      <c r="C126" s="27">
        <v>600</v>
      </c>
      <c r="D126" s="30" t="s">
        <v>87</v>
      </c>
      <c r="E126" s="86">
        <v>1035.8</v>
      </c>
      <c r="F126" s="86">
        <v>0</v>
      </c>
      <c r="G126" s="86">
        <f>F126+F126*5%</f>
        <v>0</v>
      </c>
    </row>
    <row r="127" spans="1:7" s="1" customFormat="1" ht="1.8" customHeight="1">
      <c r="A127" s="141" t="s">
        <v>267</v>
      </c>
      <c r="B127" s="144" t="s">
        <v>273</v>
      </c>
      <c r="C127" s="144"/>
      <c r="D127" s="144"/>
      <c r="E127" s="145">
        <f>E128</f>
        <v>0</v>
      </c>
      <c r="F127" s="145">
        <f>F128</f>
        <v>0</v>
      </c>
      <c r="G127" s="145">
        <f>G128</f>
        <v>0</v>
      </c>
    </row>
    <row r="128" spans="1:7" s="1" customFormat="1" ht="78" hidden="1" customHeight="1">
      <c r="A128" s="73" t="s">
        <v>91</v>
      </c>
      <c r="B128" s="113" t="s">
        <v>92</v>
      </c>
      <c r="C128" s="113"/>
      <c r="D128" s="113"/>
      <c r="E128" s="115">
        <f>E129+E132</f>
        <v>0</v>
      </c>
      <c r="F128" s="115">
        <f>F129+F132</f>
        <v>0</v>
      </c>
      <c r="G128" s="115">
        <f>G129+G132</f>
        <v>0</v>
      </c>
    </row>
    <row r="129" spans="1:1023" s="1" customFormat="1" ht="74.400000000000006" hidden="1" customHeight="1">
      <c r="A129" s="76" t="s">
        <v>271</v>
      </c>
      <c r="B129" s="113" t="s">
        <v>272</v>
      </c>
      <c r="C129" s="113">
        <v>600</v>
      </c>
      <c r="D129" s="113"/>
      <c r="E129" s="146">
        <f t="shared" ref="E129:G130" si="27">E130</f>
        <v>0</v>
      </c>
      <c r="F129" s="146">
        <f t="shared" si="27"/>
        <v>0</v>
      </c>
      <c r="G129" s="146">
        <f t="shared" si="27"/>
        <v>0</v>
      </c>
    </row>
    <row r="130" spans="1:1023" s="1" customFormat="1" ht="89.4" hidden="1" customHeight="1">
      <c r="A130" s="76" t="s">
        <v>85</v>
      </c>
      <c r="B130" s="113" t="s">
        <v>272</v>
      </c>
      <c r="C130" s="113">
        <v>600</v>
      </c>
      <c r="D130" s="113" t="s">
        <v>269</v>
      </c>
      <c r="E130" s="115"/>
      <c r="F130" s="115">
        <f t="shared" si="27"/>
        <v>0</v>
      </c>
      <c r="G130" s="115">
        <f t="shared" si="27"/>
        <v>0</v>
      </c>
    </row>
    <row r="131" spans="1:1023" s="1" customFormat="1" ht="46.2" hidden="1" customHeight="1">
      <c r="A131" s="141" t="s">
        <v>267</v>
      </c>
      <c r="B131" s="113" t="s">
        <v>268</v>
      </c>
      <c r="C131" s="113">
        <v>600</v>
      </c>
      <c r="D131" s="113"/>
      <c r="E131" s="115">
        <v>40</v>
      </c>
      <c r="F131" s="115">
        <v>0</v>
      </c>
      <c r="G131" s="115">
        <f>F131+F131*5%</f>
        <v>0</v>
      </c>
    </row>
    <row r="132" spans="1:1023" s="1" customFormat="1" ht="85.8" hidden="1" customHeight="1">
      <c r="A132" s="142" t="s">
        <v>270</v>
      </c>
      <c r="B132" s="113" t="s">
        <v>268</v>
      </c>
      <c r="C132" s="113">
        <v>600</v>
      </c>
      <c r="D132" s="113"/>
      <c r="E132" s="146"/>
      <c r="F132" s="146">
        <f>F133</f>
        <v>0</v>
      </c>
      <c r="G132" s="146">
        <f>G133</f>
        <v>0</v>
      </c>
    </row>
    <row r="133" spans="1:1023" s="1" customFormat="1" ht="78" hidden="1" customHeight="1">
      <c r="A133" s="76" t="s">
        <v>85</v>
      </c>
      <c r="B133" s="113" t="s">
        <v>268</v>
      </c>
      <c r="C133" s="113">
        <v>600</v>
      </c>
      <c r="D133" s="113" t="s">
        <v>269</v>
      </c>
      <c r="E133" s="115"/>
      <c r="F133" s="115">
        <v>0</v>
      </c>
      <c r="G133" s="115">
        <f>F133+F133*5%</f>
        <v>0</v>
      </c>
    </row>
    <row r="134" spans="1:1023" s="1" customFormat="1" ht="72" hidden="1" customHeight="1">
      <c r="A134" s="59" t="s">
        <v>93</v>
      </c>
      <c r="B134" s="139" t="s">
        <v>94</v>
      </c>
      <c r="C134" s="139"/>
      <c r="D134" s="139"/>
      <c r="E134" s="140">
        <f t="shared" ref="E134:G137" si="28">E135</f>
        <v>0</v>
      </c>
      <c r="F134" s="143">
        <f t="shared" si="28"/>
        <v>0</v>
      </c>
      <c r="G134" s="143">
        <f t="shared" si="28"/>
        <v>0</v>
      </c>
    </row>
    <row r="135" spans="1:1023" s="1" customFormat="1" ht="73.2" hidden="1" customHeight="1">
      <c r="A135" s="58" t="s">
        <v>95</v>
      </c>
      <c r="B135" s="49" t="s">
        <v>96</v>
      </c>
      <c r="C135" s="49"/>
      <c r="D135" s="49"/>
      <c r="E135" s="97">
        <f t="shared" si="28"/>
        <v>0</v>
      </c>
      <c r="F135" s="53">
        <f t="shared" si="28"/>
        <v>0</v>
      </c>
      <c r="G135" s="53">
        <f t="shared" si="28"/>
        <v>0</v>
      </c>
    </row>
    <row r="136" spans="1:1023" s="1" customFormat="1" ht="79.8" hidden="1" customHeight="1">
      <c r="A136" s="58" t="s">
        <v>23</v>
      </c>
      <c r="B136" s="49" t="s">
        <v>97</v>
      </c>
      <c r="C136" s="49"/>
      <c r="D136" s="49"/>
      <c r="E136" s="96">
        <f t="shared" si="28"/>
        <v>0</v>
      </c>
      <c r="F136" s="51">
        <f t="shared" si="28"/>
        <v>0</v>
      </c>
      <c r="G136" s="51">
        <f t="shared" si="28"/>
        <v>0</v>
      </c>
    </row>
    <row r="137" spans="1:1023" ht="69" hidden="1" customHeight="1">
      <c r="A137" s="29" t="s">
        <v>16</v>
      </c>
      <c r="B137" s="49" t="s">
        <v>97</v>
      </c>
      <c r="C137" s="49">
        <v>200</v>
      </c>
      <c r="D137" s="49"/>
      <c r="E137" s="96">
        <f t="shared" si="28"/>
        <v>0</v>
      </c>
      <c r="F137" s="51">
        <f t="shared" si="28"/>
        <v>0</v>
      </c>
      <c r="G137" s="51">
        <f t="shared" si="28"/>
        <v>0</v>
      </c>
    </row>
    <row r="138" spans="1:1023" ht="76.2" hidden="1" customHeight="1">
      <c r="A138" s="58" t="s">
        <v>17</v>
      </c>
      <c r="B138" s="49" t="s">
        <v>97</v>
      </c>
      <c r="C138" s="49">
        <v>200</v>
      </c>
      <c r="D138" s="50" t="s">
        <v>18</v>
      </c>
      <c r="E138" s="96"/>
      <c r="F138" s="51">
        <f>E138+E138*5%</f>
        <v>0</v>
      </c>
      <c r="G138" s="51">
        <f>F138+F138*5%</f>
        <v>0</v>
      </c>
    </row>
    <row r="139" spans="1:1023" ht="102" hidden="1" customHeight="1">
      <c r="A139" s="62" t="s">
        <v>98</v>
      </c>
      <c r="B139" s="60" t="s">
        <v>94</v>
      </c>
      <c r="C139" s="60"/>
      <c r="D139" s="63"/>
      <c r="E139" s="98">
        <f t="shared" ref="E139:G142" si="29">E140</f>
        <v>0</v>
      </c>
      <c r="F139" s="61">
        <f t="shared" si="29"/>
        <v>0</v>
      </c>
      <c r="G139" s="61">
        <f t="shared" si="29"/>
        <v>0</v>
      </c>
    </row>
    <row r="140" spans="1:1023" ht="1.2" hidden="1" customHeight="1">
      <c r="A140" s="52" t="s">
        <v>99</v>
      </c>
      <c r="B140" s="49" t="s">
        <v>96</v>
      </c>
      <c r="C140" s="49"/>
      <c r="D140" s="50"/>
      <c r="E140" s="97">
        <f t="shared" si="29"/>
        <v>0</v>
      </c>
      <c r="F140" s="53">
        <f t="shared" si="29"/>
        <v>0</v>
      </c>
      <c r="G140" s="53">
        <f t="shared" si="29"/>
        <v>0</v>
      </c>
    </row>
    <row r="141" spans="1:1023" ht="67.2" hidden="1" customHeight="1">
      <c r="A141" s="58"/>
      <c r="B141" s="49" t="s">
        <v>96</v>
      </c>
      <c r="C141" s="49"/>
      <c r="D141" s="50"/>
      <c r="E141" s="96">
        <f t="shared" si="29"/>
        <v>0</v>
      </c>
      <c r="F141" s="51">
        <f t="shared" si="29"/>
        <v>0</v>
      </c>
      <c r="G141" s="51">
        <f t="shared" si="29"/>
        <v>0</v>
      </c>
    </row>
    <row r="142" spans="1:1023" ht="102" hidden="1" customHeight="1">
      <c r="A142" s="29" t="s">
        <v>16</v>
      </c>
      <c r="B142" s="49" t="s">
        <v>96</v>
      </c>
      <c r="C142" s="49">
        <v>200</v>
      </c>
      <c r="D142" s="50"/>
      <c r="E142" s="96">
        <f t="shared" si="29"/>
        <v>0</v>
      </c>
      <c r="F142" s="51">
        <f t="shared" si="29"/>
        <v>0</v>
      </c>
      <c r="G142" s="51">
        <f t="shared" si="29"/>
        <v>0</v>
      </c>
    </row>
    <row r="143" spans="1:1023" ht="82.8" hidden="1" customHeight="1">
      <c r="A143" s="52" t="s">
        <v>17</v>
      </c>
      <c r="B143" s="49" t="s">
        <v>96</v>
      </c>
      <c r="C143" s="49">
        <v>200</v>
      </c>
      <c r="D143" s="50" t="s">
        <v>18</v>
      </c>
      <c r="E143" s="96"/>
      <c r="F143" s="51">
        <f>E143+E143*5%</f>
        <v>0</v>
      </c>
      <c r="G143" s="51">
        <f>F143+F143*5%</f>
        <v>0</v>
      </c>
    </row>
    <row r="144" spans="1:1023" s="6" customFormat="1" ht="81" hidden="1" customHeight="1">
      <c r="A144" s="59" t="s">
        <v>100</v>
      </c>
      <c r="B144" s="60" t="s">
        <v>101</v>
      </c>
      <c r="C144" s="60"/>
      <c r="D144" s="63"/>
      <c r="E144" s="98">
        <f t="shared" ref="E144:G146" si="30">E145</f>
        <v>0</v>
      </c>
      <c r="F144" s="61">
        <f t="shared" si="30"/>
        <v>0</v>
      </c>
      <c r="G144" s="61">
        <f t="shared" si="30"/>
        <v>0</v>
      </c>
      <c r="AMH144" s="11"/>
      <c r="AMI144" s="11"/>
    </row>
    <row r="145" spans="1:1023" ht="85.8" hidden="1" customHeight="1">
      <c r="A145" s="58" t="s">
        <v>19</v>
      </c>
      <c r="B145" s="49" t="s">
        <v>102</v>
      </c>
      <c r="C145" s="49"/>
      <c r="D145" s="50"/>
      <c r="E145" s="97">
        <f t="shared" si="30"/>
        <v>0</v>
      </c>
      <c r="F145" s="53">
        <f t="shared" si="30"/>
        <v>0</v>
      </c>
      <c r="G145" s="53">
        <f t="shared" si="30"/>
        <v>0</v>
      </c>
    </row>
    <row r="146" spans="1:1023" ht="79.8" hidden="1" customHeight="1">
      <c r="A146" s="29" t="s">
        <v>16</v>
      </c>
      <c r="B146" s="49" t="s">
        <v>102</v>
      </c>
      <c r="C146" s="49">
        <v>200</v>
      </c>
      <c r="D146" s="50"/>
      <c r="E146" s="96">
        <f t="shared" si="30"/>
        <v>0</v>
      </c>
      <c r="F146" s="51">
        <f t="shared" si="30"/>
        <v>0</v>
      </c>
      <c r="G146" s="51">
        <f t="shared" si="30"/>
        <v>0</v>
      </c>
    </row>
    <row r="147" spans="1:1023" ht="1.2" hidden="1" customHeight="1">
      <c r="A147" s="52" t="s">
        <v>17</v>
      </c>
      <c r="B147" s="49" t="s">
        <v>102</v>
      </c>
      <c r="C147" s="49">
        <v>200</v>
      </c>
      <c r="D147" s="50" t="s">
        <v>18</v>
      </c>
      <c r="E147" s="96"/>
      <c r="F147" s="51">
        <f>E147+E147*5%</f>
        <v>0</v>
      </c>
      <c r="G147" s="51">
        <f>F147+F147*5%</f>
        <v>0</v>
      </c>
    </row>
    <row r="148" spans="1:1023" s="6" customFormat="1" ht="109.2" hidden="1" customHeight="1">
      <c r="A148" s="59" t="s">
        <v>103</v>
      </c>
      <c r="B148" s="60" t="s">
        <v>104</v>
      </c>
      <c r="C148" s="60"/>
      <c r="D148" s="63"/>
      <c r="E148" s="98">
        <f>E149+E151</f>
        <v>0</v>
      </c>
      <c r="F148" s="61">
        <f>F149+F151</f>
        <v>0</v>
      </c>
      <c r="G148" s="61">
        <f>G149+G151</f>
        <v>0</v>
      </c>
      <c r="AMH148" s="12"/>
      <c r="AMI148" s="12"/>
    </row>
    <row r="149" spans="1:1023" ht="55.8" hidden="1" customHeight="1">
      <c r="A149" s="58" t="s">
        <v>25</v>
      </c>
      <c r="B149" s="49" t="s">
        <v>105</v>
      </c>
      <c r="C149" s="49"/>
      <c r="D149" s="50"/>
      <c r="E149" s="99">
        <f>E150</f>
        <v>0</v>
      </c>
      <c r="F149" s="64">
        <f>F150</f>
        <v>0</v>
      </c>
      <c r="G149" s="64">
        <f>G150</f>
        <v>0</v>
      </c>
    </row>
    <row r="150" spans="1:1023" ht="67.8" hidden="1" customHeight="1">
      <c r="A150" s="29" t="s">
        <v>16</v>
      </c>
      <c r="B150" s="49" t="s">
        <v>105</v>
      </c>
      <c r="C150" s="49">
        <v>200</v>
      </c>
      <c r="D150" s="50"/>
      <c r="E150" s="96"/>
      <c r="F150" s="51">
        <f>E150+E150*5%</f>
        <v>0</v>
      </c>
      <c r="G150" s="51">
        <f>F150+F150*5%</f>
        <v>0</v>
      </c>
    </row>
    <row r="151" spans="1:1023" ht="75" hidden="1" customHeight="1">
      <c r="A151" s="58" t="s">
        <v>25</v>
      </c>
      <c r="B151" s="49" t="s">
        <v>105</v>
      </c>
      <c r="C151" s="49"/>
      <c r="D151" s="50"/>
      <c r="E151" s="99">
        <f t="shared" ref="E151:G152" si="31">E152</f>
        <v>0</v>
      </c>
      <c r="F151" s="64">
        <f t="shared" si="31"/>
        <v>0</v>
      </c>
      <c r="G151" s="64">
        <f t="shared" si="31"/>
        <v>0</v>
      </c>
    </row>
    <row r="152" spans="1:1023" ht="12" hidden="1" customHeight="1">
      <c r="A152" s="29" t="s">
        <v>16</v>
      </c>
      <c r="B152" s="49" t="s">
        <v>105</v>
      </c>
      <c r="C152" s="49">
        <v>200</v>
      </c>
      <c r="D152" s="50"/>
      <c r="E152" s="96">
        <f t="shared" si="31"/>
        <v>0</v>
      </c>
      <c r="F152" s="51">
        <f t="shared" si="31"/>
        <v>0</v>
      </c>
      <c r="G152" s="51">
        <f t="shared" si="31"/>
        <v>0</v>
      </c>
    </row>
    <row r="153" spans="1:1023" s="1" customFormat="1" ht="87" hidden="1" customHeight="1">
      <c r="A153" s="54" t="s">
        <v>26</v>
      </c>
      <c r="B153" s="55" t="s">
        <v>105</v>
      </c>
      <c r="C153" s="55">
        <v>200</v>
      </c>
      <c r="D153" s="56" t="s">
        <v>49</v>
      </c>
      <c r="E153" s="94"/>
      <c r="F153" s="57">
        <f>E153+E153*5%</f>
        <v>0</v>
      </c>
      <c r="G153" s="57">
        <f>F153+F153*5%</f>
        <v>0</v>
      </c>
    </row>
    <row r="154" spans="1:1023" s="1" customFormat="1" ht="141" customHeight="1">
      <c r="A154" s="65" t="s">
        <v>281</v>
      </c>
      <c r="B154" s="26" t="s">
        <v>106</v>
      </c>
      <c r="C154" s="26"/>
      <c r="D154" s="43"/>
      <c r="E154" s="92">
        <f>E156+E160</f>
        <v>981.9</v>
      </c>
      <c r="F154" s="39">
        <f>F156+F160</f>
        <v>0</v>
      </c>
      <c r="G154" s="39">
        <f>G156+G160</f>
        <v>0</v>
      </c>
    </row>
    <row r="155" spans="1:1023" s="1" customFormat="1" ht="75.599999999999994" customHeight="1">
      <c r="A155" s="38" t="s">
        <v>251</v>
      </c>
      <c r="B155" s="26" t="s">
        <v>248</v>
      </c>
      <c r="C155" s="26"/>
      <c r="D155" s="43"/>
      <c r="E155" s="92">
        <v>981.9</v>
      </c>
      <c r="F155" s="92">
        <v>0</v>
      </c>
      <c r="G155" s="92">
        <v>0</v>
      </c>
    </row>
    <row r="156" spans="1:1023" s="1" customFormat="1" ht="72.599999999999994" customHeight="1">
      <c r="A156" s="32" t="s">
        <v>277</v>
      </c>
      <c r="B156" s="27" t="s">
        <v>236</v>
      </c>
      <c r="C156" s="27"/>
      <c r="D156" s="30"/>
      <c r="E156" s="152">
        <f>E157</f>
        <v>981.9</v>
      </c>
      <c r="F156" s="31">
        <f>F159</f>
        <v>0</v>
      </c>
      <c r="G156" s="31">
        <f>G159</f>
        <v>0</v>
      </c>
    </row>
    <row r="157" spans="1:1023" s="1" customFormat="1" ht="159.6">
      <c r="A157" s="32" t="s">
        <v>107</v>
      </c>
      <c r="B157" s="27" t="s">
        <v>237</v>
      </c>
      <c r="C157" s="27"/>
      <c r="D157" s="30"/>
      <c r="E157" s="86">
        <f>E158</f>
        <v>981.9</v>
      </c>
      <c r="F157" s="86">
        <f>F158</f>
        <v>0</v>
      </c>
      <c r="G157" s="86">
        <f>G158</f>
        <v>0</v>
      </c>
    </row>
    <row r="158" spans="1:1023" s="1" customFormat="1" ht="45.6">
      <c r="A158" s="29" t="s">
        <v>16</v>
      </c>
      <c r="B158" s="27" t="s">
        <v>237</v>
      </c>
      <c r="C158" s="27">
        <v>200</v>
      </c>
      <c r="D158" s="30"/>
      <c r="E158" s="86">
        <f>E159</f>
        <v>981.9</v>
      </c>
      <c r="F158" s="86">
        <f>F159</f>
        <v>0</v>
      </c>
      <c r="G158" s="86">
        <f>G159</f>
        <v>0</v>
      </c>
    </row>
    <row r="159" spans="1:1023" s="1" customFormat="1" ht="20.399999999999999" customHeight="1">
      <c r="A159" s="34" t="s">
        <v>26</v>
      </c>
      <c r="B159" s="27" t="s">
        <v>237</v>
      </c>
      <c r="C159" s="27">
        <v>200</v>
      </c>
      <c r="D159" s="30" t="s">
        <v>64</v>
      </c>
      <c r="E159" s="86">
        <v>981.9</v>
      </c>
      <c r="F159" s="86">
        <v>0</v>
      </c>
      <c r="G159" s="86">
        <f>F159+F159*5%</f>
        <v>0</v>
      </c>
    </row>
    <row r="160" spans="1:1023" s="1" customFormat="1" ht="45.6" hidden="1">
      <c r="A160" s="32" t="s">
        <v>235</v>
      </c>
      <c r="B160" s="27" t="s">
        <v>233</v>
      </c>
      <c r="C160" s="27"/>
      <c r="D160" s="30"/>
      <c r="E160" s="95">
        <f t="shared" ref="E160:G162" si="32">E161</f>
        <v>0</v>
      </c>
      <c r="F160" s="95">
        <f t="shared" si="32"/>
        <v>0</v>
      </c>
      <c r="G160" s="95">
        <f t="shared" si="32"/>
        <v>0</v>
      </c>
    </row>
    <row r="161" spans="1:7" s="1" customFormat="1" ht="159.6" hidden="1">
      <c r="A161" s="32" t="s">
        <v>107</v>
      </c>
      <c r="B161" s="27" t="s">
        <v>234</v>
      </c>
      <c r="C161" s="27"/>
      <c r="D161" s="30"/>
      <c r="E161" s="86">
        <f t="shared" si="32"/>
        <v>0</v>
      </c>
      <c r="F161" s="86">
        <f t="shared" si="32"/>
        <v>0</v>
      </c>
      <c r="G161" s="86">
        <f t="shared" si="32"/>
        <v>0</v>
      </c>
    </row>
    <row r="162" spans="1:7" s="1" customFormat="1" ht="45.6" hidden="1">
      <c r="A162" s="29" t="s">
        <v>16</v>
      </c>
      <c r="B162" s="27" t="s">
        <v>234</v>
      </c>
      <c r="C162" s="27">
        <v>200</v>
      </c>
      <c r="D162" s="30"/>
      <c r="E162" s="86">
        <f t="shared" si="32"/>
        <v>0</v>
      </c>
      <c r="F162" s="86">
        <f t="shared" si="32"/>
        <v>0</v>
      </c>
      <c r="G162" s="86">
        <f t="shared" si="32"/>
        <v>0</v>
      </c>
    </row>
    <row r="163" spans="1:7" s="1" customFormat="1" ht="22.8" hidden="1">
      <c r="A163" s="34" t="s">
        <v>63</v>
      </c>
      <c r="B163" s="27" t="s">
        <v>234</v>
      </c>
      <c r="C163" s="27">
        <v>200</v>
      </c>
      <c r="D163" s="30" t="s">
        <v>64</v>
      </c>
      <c r="E163" s="86"/>
      <c r="F163" s="86">
        <v>0</v>
      </c>
      <c r="G163" s="86">
        <f>F163+F163*5%</f>
        <v>0</v>
      </c>
    </row>
    <row r="164" spans="1:7" s="1" customFormat="1" ht="22.8" hidden="1">
      <c r="A164" s="66"/>
      <c r="B164" s="67"/>
      <c r="C164" s="67"/>
      <c r="D164" s="23"/>
      <c r="E164" s="92">
        <f>E165</f>
        <v>0</v>
      </c>
      <c r="F164" s="39">
        <f>F165</f>
        <v>3425.1</v>
      </c>
      <c r="G164" s="39">
        <f>G165</f>
        <v>0</v>
      </c>
    </row>
    <row r="165" spans="1:7" s="1" customFormat="1" ht="22.8" hidden="1">
      <c r="A165" s="24"/>
      <c r="B165" s="68"/>
      <c r="C165" s="68"/>
      <c r="D165" s="69"/>
      <c r="E165" s="86">
        <f>E166+E169+E171</f>
        <v>0</v>
      </c>
      <c r="F165" s="31">
        <f>F166+F171+F174</f>
        <v>3425.1</v>
      </c>
      <c r="G165" s="31">
        <v>0</v>
      </c>
    </row>
    <row r="166" spans="1:7" s="1" customFormat="1" ht="22.8" hidden="1">
      <c r="A166" s="24"/>
      <c r="B166" s="68"/>
      <c r="C166" s="68"/>
      <c r="D166" s="69"/>
      <c r="E166" s="28"/>
      <c r="F166" s="28">
        <f t="shared" ref="F166:G167" si="33">F167</f>
        <v>0</v>
      </c>
      <c r="G166" s="28">
        <f t="shared" si="33"/>
        <v>0</v>
      </c>
    </row>
    <row r="167" spans="1:7" s="1" customFormat="1" ht="22.8" hidden="1">
      <c r="A167" s="29"/>
      <c r="B167" s="68"/>
      <c r="C167" s="27"/>
      <c r="D167" s="30"/>
      <c r="E167" s="31"/>
      <c r="F167" s="31">
        <f t="shared" si="33"/>
        <v>0</v>
      </c>
      <c r="G167" s="31">
        <f t="shared" si="33"/>
        <v>0</v>
      </c>
    </row>
    <row r="168" spans="1:7" s="1" customFormat="1" ht="30" hidden="1" customHeight="1">
      <c r="A168" s="34"/>
      <c r="B168" s="68"/>
      <c r="C168" s="27"/>
      <c r="D168" s="30"/>
      <c r="E168" s="86"/>
      <c r="F168" s="86">
        <v>0</v>
      </c>
      <c r="G168" s="86">
        <f>F168+F168*5%</f>
        <v>0</v>
      </c>
    </row>
    <row r="169" spans="1:7" s="1" customFormat="1" ht="73.95" hidden="1" customHeight="1">
      <c r="A169" s="24"/>
      <c r="B169" s="68"/>
      <c r="C169" s="27"/>
      <c r="D169" s="30"/>
      <c r="E169" s="86"/>
      <c r="F169" s="31">
        <v>0</v>
      </c>
      <c r="G169" s="31">
        <v>0</v>
      </c>
    </row>
    <row r="170" spans="1:7" s="1" customFormat="1" ht="79.95" hidden="1" customHeight="1">
      <c r="A170" s="29"/>
      <c r="B170" s="68"/>
      <c r="C170" s="27">
        <v>400</v>
      </c>
      <c r="D170" s="30"/>
      <c r="E170" s="86"/>
      <c r="F170" s="86">
        <v>0</v>
      </c>
      <c r="G170" s="86">
        <v>0</v>
      </c>
    </row>
    <row r="171" spans="1:7" s="1" customFormat="1" ht="79.2" hidden="1" customHeight="1">
      <c r="A171" s="24"/>
      <c r="B171" s="68"/>
      <c r="C171" s="68"/>
      <c r="D171" s="30"/>
      <c r="E171" s="95">
        <f t="shared" ref="E171:G171" si="34">E172</f>
        <v>0</v>
      </c>
      <c r="F171" s="86">
        <f t="shared" si="34"/>
        <v>0</v>
      </c>
      <c r="G171" s="86">
        <f t="shared" si="34"/>
        <v>0</v>
      </c>
    </row>
    <row r="172" spans="1:7" ht="0.6" customHeight="1">
      <c r="A172" s="29"/>
      <c r="B172" s="68"/>
      <c r="C172" s="27">
        <v>400</v>
      </c>
      <c r="D172" s="30"/>
      <c r="E172" s="86"/>
      <c r="F172" s="86"/>
      <c r="G172" s="86">
        <v>0</v>
      </c>
    </row>
    <row r="173" spans="1:7" ht="44.4" customHeight="1">
      <c r="A173" s="101" t="s">
        <v>197</v>
      </c>
      <c r="B173" s="102" t="s">
        <v>201</v>
      </c>
      <c r="C173" s="103"/>
      <c r="D173" s="104" t="s">
        <v>258</v>
      </c>
      <c r="E173" s="105">
        <v>3127.3</v>
      </c>
      <c r="F173" s="105">
        <f>F174</f>
        <v>3425.1</v>
      </c>
      <c r="G173" s="105">
        <f>G174</f>
        <v>0</v>
      </c>
    </row>
    <row r="174" spans="1:7" ht="156.6" customHeight="1">
      <c r="A174" s="106" t="s">
        <v>260</v>
      </c>
      <c r="B174" s="68" t="s">
        <v>201</v>
      </c>
      <c r="C174" s="68"/>
      <c r="D174" s="30"/>
      <c r="E174" s="152">
        <f>E176</f>
        <v>3127.3</v>
      </c>
      <c r="F174" s="86">
        <f>F176</f>
        <v>3425.1</v>
      </c>
      <c r="G174" s="86">
        <f>G176</f>
        <v>0</v>
      </c>
    </row>
    <row r="175" spans="1:7" ht="54.6" customHeight="1">
      <c r="A175" s="38" t="s">
        <v>251</v>
      </c>
      <c r="B175" s="68" t="s">
        <v>249</v>
      </c>
      <c r="C175" s="68"/>
      <c r="D175" s="30"/>
      <c r="E175" s="152">
        <v>3127.3</v>
      </c>
      <c r="F175" s="86">
        <v>3425.1</v>
      </c>
      <c r="G175" s="86">
        <v>0</v>
      </c>
    </row>
    <row r="176" spans="1:7" ht="208.2" customHeight="1">
      <c r="A176" s="128" t="s">
        <v>238</v>
      </c>
      <c r="B176" s="68" t="s">
        <v>254</v>
      </c>
      <c r="C176" s="27"/>
      <c r="D176" s="30"/>
      <c r="E176" s="86">
        <f t="shared" ref="E176:G176" si="35">E177</f>
        <v>3127.3</v>
      </c>
      <c r="F176" s="86">
        <f>F177</f>
        <v>3425.1</v>
      </c>
      <c r="G176" s="86">
        <f t="shared" si="35"/>
        <v>0</v>
      </c>
    </row>
    <row r="177" spans="1:1023" ht="69" customHeight="1">
      <c r="A177" s="108" t="s">
        <v>198</v>
      </c>
      <c r="B177" s="109" t="s">
        <v>239</v>
      </c>
      <c r="C177" s="78">
        <v>300</v>
      </c>
      <c r="D177" s="110" t="s">
        <v>258</v>
      </c>
      <c r="E177" s="155">
        <v>3127.3</v>
      </c>
      <c r="F177" s="155">
        <v>3425.1</v>
      </c>
      <c r="G177" s="155">
        <v>0</v>
      </c>
    </row>
    <row r="178" spans="1:1023" ht="1.2" customHeight="1">
      <c r="A178" s="111" t="s">
        <v>30</v>
      </c>
      <c r="B178" s="112" t="s">
        <v>205</v>
      </c>
      <c r="C178" s="113"/>
      <c r="D178" s="114"/>
      <c r="E178" s="115">
        <v>70</v>
      </c>
      <c r="F178" s="115">
        <v>0</v>
      </c>
      <c r="G178" s="115">
        <v>0</v>
      </c>
    </row>
    <row r="179" spans="1:1023" ht="126" customHeight="1">
      <c r="A179" s="138" t="s">
        <v>288</v>
      </c>
      <c r="B179" s="158" t="s">
        <v>205</v>
      </c>
      <c r="C179" s="159"/>
      <c r="D179" s="160"/>
      <c r="E179" s="161">
        <v>1620</v>
      </c>
      <c r="F179" s="161">
        <v>0</v>
      </c>
      <c r="G179" s="161">
        <v>0</v>
      </c>
    </row>
    <row r="180" spans="1:1023" ht="66.599999999999994" customHeight="1">
      <c r="A180" s="38" t="s">
        <v>251</v>
      </c>
      <c r="B180" s="112" t="s">
        <v>250</v>
      </c>
      <c r="C180" s="27"/>
      <c r="D180" s="30"/>
      <c r="E180" s="86">
        <v>1620</v>
      </c>
      <c r="F180" s="86">
        <v>0</v>
      </c>
      <c r="G180" s="86">
        <v>0</v>
      </c>
    </row>
    <row r="181" spans="1:1023" ht="33" hidden="1" customHeight="1">
      <c r="A181" s="129"/>
      <c r="B181" s="68"/>
      <c r="C181" s="27"/>
      <c r="D181" s="30"/>
      <c r="E181" s="86"/>
      <c r="F181" s="127"/>
      <c r="G181" s="86"/>
    </row>
    <row r="182" spans="1:1023" ht="85.8" customHeight="1">
      <c r="A182" s="136" t="s">
        <v>262</v>
      </c>
      <c r="B182" s="112" t="s">
        <v>255</v>
      </c>
      <c r="C182" s="113"/>
      <c r="D182" s="114"/>
      <c r="E182" s="115">
        <v>1620</v>
      </c>
      <c r="F182" s="115">
        <v>0</v>
      </c>
      <c r="G182" s="115">
        <v>0</v>
      </c>
    </row>
    <row r="183" spans="1:1023" ht="73.2" customHeight="1">
      <c r="A183" s="137" t="s">
        <v>263</v>
      </c>
      <c r="B183" s="112" t="s">
        <v>264</v>
      </c>
      <c r="C183" s="113"/>
      <c r="D183" s="114"/>
      <c r="E183" s="115">
        <v>1620</v>
      </c>
      <c r="F183" s="115">
        <v>0</v>
      </c>
      <c r="G183" s="115">
        <v>0</v>
      </c>
    </row>
    <row r="184" spans="1:1023" ht="69" customHeight="1">
      <c r="A184" s="29" t="s">
        <v>16</v>
      </c>
      <c r="B184" s="112" t="s">
        <v>264</v>
      </c>
      <c r="C184" s="113">
        <v>200</v>
      </c>
      <c r="D184" s="114" t="s">
        <v>167</v>
      </c>
      <c r="E184" s="115">
        <v>1620</v>
      </c>
      <c r="F184" s="115">
        <v>0</v>
      </c>
      <c r="G184" s="115">
        <v>0</v>
      </c>
    </row>
    <row r="185" spans="1:1023" s="6" customFormat="1" ht="45.6">
      <c r="A185" s="38" t="s">
        <v>110</v>
      </c>
      <c r="B185" s="26" t="s">
        <v>111</v>
      </c>
      <c r="C185" s="26"/>
      <c r="D185" s="26"/>
      <c r="E185" s="39">
        <f>E186+E193</f>
        <v>7339.3</v>
      </c>
      <c r="F185" s="39">
        <f>F186+F193</f>
        <v>7222.5</v>
      </c>
      <c r="G185" s="39">
        <f>G186+G193</f>
        <v>7740.5</v>
      </c>
      <c r="AMH185" s="12"/>
      <c r="AMI185" s="12"/>
    </row>
    <row r="186" spans="1:1023" ht="68.400000000000006">
      <c r="A186" s="32" t="s">
        <v>112</v>
      </c>
      <c r="B186" s="27" t="s">
        <v>113</v>
      </c>
      <c r="C186" s="27"/>
      <c r="D186" s="27"/>
      <c r="E186" s="153">
        <f>E187</f>
        <v>1290</v>
      </c>
      <c r="F186" s="153">
        <f>F187</f>
        <v>1300</v>
      </c>
      <c r="G186" s="153">
        <f>G187</f>
        <v>1350</v>
      </c>
    </row>
    <row r="187" spans="1:1023" ht="22.8">
      <c r="A187" s="32" t="s">
        <v>114</v>
      </c>
      <c r="B187" s="27" t="s">
        <v>115</v>
      </c>
      <c r="C187" s="27"/>
      <c r="D187" s="27"/>
      <c r="E187" s="31">
        <f>E188+E191</f>
        <v>1290</v>
      </c>
      <c r="F187" s="31">
        <f>F188+F191</f>
        <v>1300</v>
      </c>
      <c r="G187" s="31">
        <f>G188+G191</f>
        <v>1350</v>
      </c>
    </row>
    <row r="188" spans="1:1023" ht="45.6">
      <c r="A188" s="32" t="s">
        <v>116</v>
      </c>
      <c r="B188" s="27" t="s">
        <v>117</v>
      </c>
      <c r="C188" s="27"/>
      <c r="D188" s="27"/>
      <c r="E188" s="31">
        <f t="shared" ref="E188:G189" si="36">E189</f>
        <v>1290</v>
      </c>
      <c r="F188" s="31">
        <f t="shared" si="36"/>
        <v>1300</v>
      </c>
      <c r="G188" s="31">
        <f t="shared" si="36"/>
        <v>1350</v>
      </c>
    </row>
    <row r="189" spans="1:1023" ht="135" customHeight="1">
      <c r="A189" s="35" t="s">
        <v>118</v>
      </c>
      <c r="B189" s="27" t="s">
        <v>117</v>
      </c>
      <c r="C189" s="27">
        <v>100</v>
      </c>
      <c r="D189" s="27"/>
      <c r="E189" s="31">
        <f t="shared" si="36"/>
        <v>1290</v>
      </c>
      <c r="F189" s="31">
        <f t="shared" si="36"/>
        <v>1300</v>
      </c>
      <c r="G189" s="31">
        <f t="shared" si="36"/>
        <v>1350</v>
      </c>
    </row>
    <row r="190" spans="1:1023" ht="57.6" customHeight="1">
      <c r="A190" s="32" t="s">
        <v>119</v>
      </c>
      <c r="B190" s="27" t="s">
        <v>117</v>
      </c>
      <c r="C190" s="27">
        <v>100</v>
      </c>
      <c r="D190" s="30" t="s">
        <v>120</v>
      </c>
      <c r="E190" s="86">
        <v>1290</v>
      </c>
      <c r="F190" s="86">
        <v>1300</v>
      </c>
      <c r="G190" s="86">
        <v>1350</v>
      </c>
    </row>
    <row r="191" spans="1:1023" ht="63" hidden="1" customHeight="1">
      <c r="A191" s="45" t="s">
        <v>119</v>
      </c>
      <c r="B191" s="116" t="s">
        <v>121</v>
      </c>
      <c r="C191" s="116">
        <v>100</v>
      </c>
      <c r="D191" s="116"/>
      <c r="E191" s="117">
        <f>E192</f>
        <v>0</v>
      </c>
      <c r="F191" s="117">
        <f>F192</f>
        <v>0</v>
      </c>
      <c r="G191" s="117">
        <f>G192</f>
        <v>0</v>
      </c>
    </row>
    <row r="192" spans="1:1023" ht="49.95" hidden="1" customHeight="1">
      <c r="A192" s="70" t="s">
        <v>118</v>
      </c>
      <c r="B192" s="118" t="s">
        <v>121</v>
      </c>
      <c r="C192" s="119">
        <v>100</v>
      </c>
      <c r="D192" s="120" t="s">
        <v>120</v>
      </c>
      <c r="E192" s="121"/>
      <c r="F192" s="122">
        <v>0</v>
      </c>
      <c r="G192" s="122">
        <f>F192+F192*5%</f>
        <v>0</v>
      </c>
    </row>
    <row r="193" spans="1:1023" s="6" customFormat="1" ht="45.6">
      <c r="A193" s="38" t="s">
        <v>122</v>
      </c>
      <c r="B193" s="43" t="s">
        <v>123</v>
      </c>
      <c r="C193" s="26"/>
      <c r="D193" s="26"/>
      <c r="E193" s="39">
        <f>E194</f>
        <v>6049.3</v>
      </c>
      <c r="F193" s="39">
        <f>F194</f>
        <v>5922.5</v>
      </c>
      <c r="G193" s="39">
        <f>G194</f>
        <v>6390.5</v>
      </c>
      <c r="AMH193" s="12"/>
      <c r="AMI193" s="12"/>
    </row>
    <row r="194" spans="1:1023" ht="22.8">
      <c r="A194" s="32" t="s">
        <v>114</v>
      </c>
      <c r="B194" s="30" t="s">
        <v>124</v>
      </c>
      <c r="C194" s="27"/>
      <c r="D194" s="27"/>
      <c r="E194" s="31">
        <f>E195+E199+E200+E201+E206+E214</f>
        <v>6049.3</v>
      </c>
      <c r="F194" s="31">
        <f>F195+F199+F200+F209+F214</f>
        <v>5922.5</v>
      </c>
      <c r="G194" s="31">
        <f>G195+G201+G200+G199+G209+G214</f>
        <v>6390.5</v>
      </c>
    </row>
    <row r="195" spans="1:1023" ht="45.6">
      <c r="A195" s="32" t="s">
        <v>116</v>
      </c>
      <c r="B195" s="30" t="s">
        <v>125</v>
      </c>
      <c r="C195" s="27"/>
      <c r="D195" s="27"/>
      <c r="E195" s="153">
        <f>E196+E198</f>
        <v>5069.5</v>
      </c>
      <c r="F195" s="153">
        <f>F196+F198</f>
        <v>5202</v>
      </c>
      <c r="G195" s="153">
        <f>G196+G198</f>
        <v>5497</v>
      </c>
    </row>
    <row r="196" spans="1:1023" s="1" customFormat="1" ht="122.25" customHeight="1">
      <c r="A196" s="35" t="s">
        <v>118</v>
      </c>
      <c r="B196" s="30" t="s">
        <v>125</v>
      </c>
      <c r="C196" s="27">
        <v>100</v>
      </c>
      <c r="D196" s="27"/>
      <c r="E196" s="86">
        <v>5069.5</v>
      </c>
      <c r="F196" s="86">
        <v>5202</v>
      </c>
      <c r="G196" s="86">
        <v>5497</v>
      </c>
    </row>
    <row r="197" spans="1:1023" s="1" customFormat="1" ht="44.4" customHeight="1">
      <c r="A197" s="32" t="s">
        <v>119</v>
      </c>
      <c r="B197" s="30" t="s">
        <v>125</v>
      </c>
      <c r="C197" s="27">
        <v>100</v>
      </c>
      <c r="D197" s="30" t="s">
        <v>120</v>
      </c>
      <c r="E197" s="86">
        <v>5069.5</v>
      </c>
      <c r="F197" s="86">
        <v>5202</v>
      </c>
      <c r="G197" s="86">
        <v>5497</v>
      </c>
    </row>
    <row r="198" spans="1:1023" s="1" customFormat="1" ht="45.6" hidden="1">
      <c r="A198" s="29" t="s">
        <v>16</v>
      </c>
      <c r="B198" s="30" t="s">
        <v>125</v>
      </c>
      <c r="C198" s="27"/>
      <c r="D198" s="27"/>
      <c r="E198" s="149"/>
      <c r="F198" s="149"/>
      <c r="G198" s="149"/>
    </row>
    <row r="199" spans="1:1023" s="1" customFormat="1" ht="91.2">
      <c r="A199" s="32" t="s">
        <v>126</v>
      </c>
      <c r="B199" s="30" t="s">
        <v>125</v>
      </c>
      <c r="C199" s="27">
        <v>200</v>
      </c>
      <c r="D199" s="30" t="s">
        <v>127</v>
      </c>
      <c r="E199" s="86">
        <v>160</v>
      </c>
      <c r="F199" s="86">
        <v>180</v>
      </c>
      <c r="G199" s="86">
        <v>200</v>
      </c>
    </row>
    <row r="200" spans="1:1023" s="1" customFormat="1" ht="70.95" customHeight="1">
      <c r="A200" s="32" t="s">
        <v>128</v>
      </c>
      <c r="B200" s="30" t="s">
        <v>125</v>
      </c>
      <c r="C200" s="27">
        <v>200</v>
      </c>
      <c r="D200" s="27" t="s">
        <v>129</v>
      </c>
      <c r="E200" s="86">
        <v>600</v>
      </c>
      <c r="F200" s="86">
        <v>500</v>
      </c>
      <c r="G200" s="86">
        <v>653</v>
      </c>
    </row>
    <row r="201" spans="1:1023" s="1" customFormat="1" ht="0.6" customHeight="1">
      <c r="A201" s="32" t="s">
        <v>130</v>
      </c>
      <c r="B201" s="30" t="s">
        <v>131</v>
      </c>
      <c r="C201" s="27"/>
      <c r="D201" s="27"/>
      <c r="E201" s="87">
        <f t="shared" ref="E201:G202" si="37">E202</f>
        <v>0</v>
      </c>
      <c r="F201" s="44">
        <f t="shared" si="37"/>
        <v>0</v>
      </c>
      <c r="G201" s="44">
        <f t="shared" si="37"/>
        <v>0</v>
      </c>
    </row>
    <row r="202" spans="1:1023" s="1" customFormat="1" ht="61.2" hidden="1" customHeight="1">
      <c r="A202" s="32" t="s">
        <v>119</v>
      </c>
      <c r="B202" s="30" t="s">
        <v>131</v>
      </c>
      <c r="C202" s="27">
        <v>100</v>
      </c>
      <c r="D202" s="27"/>
      <c r="E202" s="86">
        <f t="shared" si="37"/>
        <v>0</v>
      </c>
      <c r="F202" s="31">
        <f t="shared" si="37"/>
        <v>0</v>
      </c>
      <c r="G202" s="31">
        <f t="shared" si="37"/>
        <v>0</v>
      </c>
    </row>
    <row r="203" spans="1:1023" s="1" customFormat="1" ht="51.6" hidden="1" customHeight="1">
      <c r="A203" s="35" t="s">
        <v>118</v>
      </c>
      <c r="B203" s="30" t="s">
        <v>131</v>
      </c>
      <c r="C203" s="27">
        <v>100</v>
      </c>
      <c r="D203" s="30" t="s">
        <v>120</v>
      </c>
      <c r="E203" s="86"/>
      <c r="F203" s="31">
        <v>0</v>
      </c>
      <c r="G203" s="31">
        <f>F203+F203*5%</f>
        <v>0</v>
      </c>
    </row>
    <row r="204" spans="1:1023" s="1" customFormat="1" ht="54" hidden="1" customHeight="1">
      <c r="A204" s="24" t="s">
        <v>132</v>
      </c>
      <c r="B204" s="71" t="s">
        <v>133</v>
      </c>
      <c r="C204" s="27"/>
      <c r="D204" s="30"/>
      <c r="E204" s="87">
        <f>E205</f>
        <v>0</v>
      </c>
      <c r="F204" s="44">
        <f>F205</f>
        <v>0</v>
      </c>
      <c r="G204" s="44">
        <f>G205</f>
        <v>0</v>
      </c>
    </row>
    <row r="205" spans="1:1023" s="1" customFormat="1" ht="64.2" hidden="1" customHeight="1">
      <c r="A205" s="24" t="s">
        <v>22</v>
      </c>
      <c r="B205" s="71" t="s">
        <v>133</v>
      </c>
      <c r="C205" s="71" t="s">
        <v>134</v>
      </c>
      <c r="D205" s="27" t="s">
        <v>129</v>
      </c>
      <c r="E205" s="86"/>
      <c r="F205" s="31">
        <f>E205+E205*5%</f>
        <v>0</v>
      </c>
      <c r="G205" s="31">
        <f>F205+F205*5%</f>
        <v>0</v>
      </c>
    </row>
    <row r="206" spans="1:1023" s="1" customFormat="1" ht="93" customHeight="1">
      <c r="A206" s="72" t="s">
        <v>135</v>
      </c>
      <c r="B206" s="30" t="s">
        <v>279</v>
      </c>
      <c r="C206" s="27"/>
      <c r="D206" s="30"/>
      <c r="E206" s="152">
        <f t="shared" ref="E206:G207" si="38">E207</f>
        <v>216.3</v>
      </c>
      <c r="F206" s="153">
        <f t="shared" si="38"/>
        <v>37</v>
      </c>
      <c r="G206" s="153">
        <f>G207+G209</f>
        <v>37</v>
      </c>
    </row>
    <row r="207" spans="1:1023" s="1" customFormat="1" ht="22.8">
      <c r="A207" s="29" t="s">
        <v>137</v>
      </c>
      <c r="B207" s="30" t="s">
        <v>136</v>
      </c>
      <c r="C207" s="27">
        <v>500</v>
      </c>
      <c r="D207" s="30"/>
      <c r="E207" s="86">
        <f>E208+E209</f>
        <v>216.3</v>
      </c>
      <c r="F207" s="31">
        <f>F208+E209</f>
        <v>37</v>
      </c>
      <c r="G207" s="31">
        <f t="shared" si="38"/>
        <v>0</v>
      </c>
    </row>
    <row r="208" spans="1:1023" s="1" customFormat="1" ht="68.400000000000006">
      <c r="A208" s="32" t="s">
        <v>138</v>
      </c>
      <c r="B208" s="30" t="s">
        <v>136</v>
      </c>
      <c r="C208" s="27">
        <v>500</v>
      </c>
      <c r="D208" s="30" t="s">
        <v>139</v>
      </c>
      <c r="E208" s="86">
        <v>179.3</v>
      </c>
      <c r="F208" s="86">
        <v>0</v>
      </c>
      <c r="G208" s="86">
        <v>0</v>
      </c>
    </row>
    <row r="209" spans="1:10" s="1" customFormat="1" ht="91.2">
      <c r="A209" s="32" t="s">
        <v>140</v>
      </c>
      <c r="B209" s="30" t="s">
        <v>141</v>
      </c>
      <c r="C209" s="27"/>
      <c r="D209" s="30"/>
      <c r="E209" s="152">
        <f t="shared" ref="E209:G209" si="39">E210</f>
        <v>37</v>
      </c>
      <c r="F209" s="152">
        <f t="shared" si="39"/>
        <v>37</v>
      </c>
      <c r="G209" s="152">
        <f t="shared" si="39"/>
        <v>37</v>
      </c>
    </row>
    <row r="210" spans="1:10" s="1" customFormat="1" ht="22.8">
      <c r="A210" s="29" t="s">
        <v>137</v>
      </c>
      <c r="B210" s="30" t="s">
        <v>141</v>
      </c>
      <c r="C210" s="27">
        <v>500</v>
      </c>
      <c r="D210" s="30" t="s">
        <v>139</v>
      </c>
      <c r="E210" s="86">
        <v>37</v>
      </c>
      <c r="F210" s="86">
        <v>37</v>
      </c>
      <c r="G210" s="86">
        <v>37</v>
      </c>
    </row>
    <row r="211" spans="1:10" s="1" customFormat="1" ht="79.95" hidden="1" customHeight="1">
      <c r="A211" s="32" t="s">
        <v>138</v>
      </c>
      <c r="B211" s="30" t="s">
        <v>141</v>
      </c>
      <c r="C211" s="27">
        <v>500</v>
      </c>
      <c r="D211" s="30" t="s">
        <v>139</v>
      </c>
      <c r="E211" s="86">
        <v>36.299999999999997</v>
      </c>
      <c r="F211" s="86">
        <v>36.299999999999997</v>
      </c>
      <c r="G211" s="86">
        <v>40</v>
      </c>
    </row>
    <row r="212" spans="1:10" s="1" customFormat="1" ht="24" hidden="1" customHeight="1">
      <c r="A212" s="32" t="s">
        <v>142</v>
      </c>
      <c r="B212" s="30" t="s">
        <v>143</v>
      </c>
      <c r="C212" s="27"/>
      <c r="D212" s="27"/>
      <c r="E212" s="44">
        <f>E213+E215</f>
        <v>7</v>
      </c>
      <c r="F212" s="44">
        <f>F213+F215</f>
        <v>7.1749999999999998</v>
      </c>
      <c r="G212" s="44">
        <f>G213+G215</f>
        <v>7.3587499999999997</v>
      </c>
    </row>
    <row r="213" spans="1:10" s="1" customFormat="1" ht="40.950000000000003" hidden="1" customHeight="1">
      <c r="A213" s="35" t="s">
        <v>118</v>
      </c>
      <c r="B213" s="30" t="s">
        <v>143</v>
      </c>
      <c r="C213" s="27">
        <v>100</v>
      </c>
      <c r="D213" s="27"/>
      <c r="E213" s="33">
        <f>E214</f>
        <v>3.5</v>
      </c>
      <c r="F213" s="31">
        <f>E213+E213*5%</f>
        <v>3.6749999999999998</v>
      </c>
      <c r="G213" s="31">
        <f>F213+F213*5%</f>
        <v>3.8587499999999997</v>
      </c>
    </row>
    <row r="214" spans="1:10" s="1" customFormat="1" ht="46.2" customHeight="1">
      <c r="A214" s="32" t="s">
        <v>70</v>
      </c>
      <c r="B214" s="30" t="s">
        <v>143</v>
      </c>
      <c r="C214" s="27"/>
      <c r="D214" s="30"/>
      <c r="E214" s="31">
        <f>E215</f>
        <v>3.5</v>
      </c>
      <c r="F214" s="31">
        <f>F215</f>
        <v>3.5</v>
      </c>
      <c r="G214" s="31">
        <f>G215</f>
        <v>3.5</v>
      </c>
    </row>
    <row r="215" spans="1:10" s="1" customFormat="1" ht="54" customHeight="1">
      <c r="A215" s="29" t="s">
        <v>16</v>
      </c>
      <c r="B215" s="30" t="s">
        <v>143</v>
      </c>
      <c r="C215" s="27">
        <v>200</v>
      </c>
      <c r="D215" s="27"/>
      <c r="E215" s="31">
        <f>E216</f>
        <v>3.5</v>
      </c>
      <c r="F215" s="31">
        <f>F216</f>
        <v>3.5</v>
      </c>
      <c r="G215" s="31">
        <f>G216</f>
        <v>3.5</v>
      </c>
    </row>
    <row r="216" spans="1:10" s="1" customFormat="1" ht="46.2" customHeight="1">
      <c r="A216" s="32" t="s">
        <v>70</v>
      </c>
      <c r="B216" s="30" t="s">
        <v>143</v>
      </c>
      <c r="C216" s="27">
        <v>200</v>
      </c>
      <c r="D216" s="30" t="s">
        <v>71</v>
      </c>
      <c r="E216" s="86">
        <v>3.5</v>
      </c>
      <c r="F216" s="86">
        <v>3.5</v>
      </c>
      <c r="G216" s="86">
        <v>3.5</v>
      </c>
    </row>
    <row r="217" spans="1:10" s="1" customFormat="1" ht="45.45" customHeight="1">
      <c r="A217" s="38" t="s">
        <v>144</v>
      </c>
      <c r="B217" s="26" t="s">
        <v>145</v>
      </c>
      <c r="C217" s="26"/>
      <c r="D217" s="26"/>
      <c r="E217" s="92">
        <f>E218</f>
        <v>4539.8999999999996</v>
      </c>
      <c r="F217" s="39">
        <f>F218</f>
        <v>5067.1000000000004</v>
      </c>
      <c r="G217" s="39">
        <f t="shared" ref="G217" si="40">G218</f>
        <v>5478.8</v>
      </c>
    </row>
    <row r="218" spans="1:10" s="1" customFormat="1" ht="45.45" customHeight="1">
      <c r="A218" s="32" t="s">
        <v>114</v>
      </c>
      <c r="B218" s="27" t="s">
        <v>146</v>
      </c>
      <c r="C218" s="27"/>
      <c r="D218" s="27"/>
      <c r="E218" s="86">
        <f>E219</f>
        <v>4539.8999999999996</v>
      </c>
      <c r="F218" s="31">
        <f>F219</f>
        <v>5067.1000000000004</v>
      </c>
      <c r="G218" s="31">
        <f>G219</f>
        <v>5478.8</v>
      </c>
    </row>
    <row r="219" spans="1:10" s="1" customFormat="1" ht="43.2" customHeight="1">
      <c r="A219" s="32" t="s">
        <v>114</v>
      </c>
      <c r="B219" s="30" t="s">
        <v>147</v>
      </c>
      <c r="C219" s="27"/>
      <c r="D219" s="30"/>
      <c r="E219" s="86">
        <f>E220+E222+E224+E229+E232+E235+E237+E240++E242+E244+E247+E250+E253+E256+E258+E260+E265+E268+E271+E273+E277+E280+E283</f>
        <v>4539.8999999999996</v>
      </c>
      <c r="F219" s="31">
        <f>F220+F222+F224+F229+F232+F235+F237+F240+F244+F247+F250+F253+F256+F260+F265+F268+F271+F273+F277+F283</f>
        <v>5067.1000000000004</v>
      </c>
      <c r="G219" s="31">
        <f>G220+G222+G224+G229+G232+G235+G237+G240+G244+G247+G250+G253+G256+G260+G265+G268+G271+G273+G277+G283</f>
        <v>5478.8</v>
      </c>
    </row>
    <row r="220" spans="1:10" s="1" customFormat="1" ht="40.200000000000003" hidden="1" customHeight="1">
      <c r="A220" s="45" t="s">
        <v>148</v>
      </c>
      <c r="B220" s="47" t="s">
        <v>149</v>
      </c>
      <c r="C220" s="46"/>
      <c r="D220" s="47"/>
      <c r="E220" s="93">
        <f>E221</f>
        <v>0</v>
      </c>
      <c r="F220" s="48">
        <f>F221</f>
        <v>0</v>
      </c>
      <c r="G220" s="48">
        <f>G221</f>
        <v>0</v>
      </c>
    </row>
    <row r="221" spans="1:10" s="1" customFormat="1" ht="37.950000000000003" hidden="1" customHeight="1">
      <c r="A221" s="35" t="s">
        <v>150</v>
      </c>
      <c r="B221" s="56" t="s">
        <v>149</v>
      </c>
      <c r="C221" s="55">
        <v>800</v>
      </c>
      <c r="D221" s="56" t="s">
        <v>151</v>
      </c>
      <c r="E221" s="94"/>
      <c r="F221" s="57">
        <f>E221+E221*5%</f>
        <v>0</v>
      </c>
      <c r="G221" s="57">
        <f>F221+F221*5%</f>
        <v>0</v>
      </c>
    </row>
    <row r="222" spans="1:10" s="1" customFormat="1" ht="51" customHeight="1">
      <c r="A222" s="73" t="s">
        <v>152</v>
      </c>
      <c r="B222" s="30" t="s">
        <v>153</v>
      </c>
      <c r="C222" s="27"/>
      <c r="D222" s="30"/>
      <c r="E222" s="152">
        <f>E223</f>
        <v>3.3</v>
      </c>
      <c r="F222" s="153">
        <f>F223</f>
        <v>3.4</v>
      </c>
      <c r="G222" s="153">
        <f>G223</f>
        <v>3.4</v>
      </c>
    </row>
    <row r="223" spans="1:10" s="1" customFormat="1" ht="45.45" customHeight="1">
      <c r="A223" s="74" t="s">
        <v>150</v>
      </c>
      <c r="B223" s="30" t="s">
        <v>153</v>
      </c>
      <c r="C223" s="27">
        <v>800</v>
      </c>
      <c r="D223" s="30" t="s">
        <v>154</v>
      </c>
      <c r="E223" s="86">
        <v>3.3</v>
      </c>
      <c r="F223" s="86">
        <v>3.4</v>
      </c>
      <c r="G223" s="86">
        <v>3.4</v>
      </c>
    </row>
    <row r="224" spans="1:10" s="1" customFormat="1" ht="45.6" customHeight="1">
      <c r="A224" s="75" t="s">
        <v>155</v>
      </c>
      <c r="B224" s="27" t="s">
        <v>156</v>
      </c>
      <c r="C224" s="27"/>
      <c r="D224" s="30"/>
      <c r="E224" s="152">
        <f>E225+E227</f>
        <v>523.80000000000007</v>
      </c>
      <c r="F224" s="152">
        <f>F225+F227</f>
        <v>648.30000000000007</v>
      </c>
      <c r="G224" s="152">
        <f>G225+G227</f>
        <v>670</v>
      </c>
      <c r="I224" s="13" t="s">
        <v>127</v>
      </c>
      <c r="J224" s="7">
        <f>E199</f>
        <v>160</v>
      </c>
    </row>
    <row r="225" spans="1:10" s="1" customFormat="1" ht="45.6">
      <c r="A225" s="76" t="s">
        <v>16</v>
      </c>
      <c r="B225" s="27" t="s">
        <v>156</v>
      </c>
      <c r="C225" s="27">
        <v>200</v>
      </c>
      <c r="D225" s="30"/>
      <c r="E225" s="86">
        <f>E226</f>
        <v>484.1</v>
      </c>
      <c r="F225" s="86">
        <f>F226</f>
        <v>630.1</v>
      </c>
      <c r="G225" s="86">
        <f>G226</f>
        <v>664.5</v>
      </c>
      <c r="I225" s="13" t="s">
        <v>120</v>
      </c>
      <c r="J225" s="7">
        <f>E190+E197+E200</f>
        <v>6959.5</v>
      </c>
    </row>
    <row r="226" spans="1:10" s="1" customFormat="1" ht="22.8">
      <c r="A226" s="73" t="s">
        <v>70</v>
      </c>
      <c r="B226" s="27" t="s">
        <v>156</v>
      </c>
      <c r="C226" s="27">
        <v>200</v>
      </c>
      <c r="D226" s="30" t="s">
        <v>71</v>
      </c>
      <c r="E226" s="86">
        <v>484.1</v>
      </c>
      <c r="F226" s="86">
        <v>630.1</v>
      </c>
      <c r="G226" s="86">
        <v>664.5</v>
      </c>
      <c r="I226" s="13" t="s">
        <v>139</v>
      </c>
      <c r="J226" s="7">
        <f>E208+E211</f>
        <v>215.60000000000002</v>
      </c>
    </row>
    <row r="227" spans="1:10" s="1" customFormat="1" ht="23.25" customHeight="1">
      <c r="A227" s="74" t="s">
        <v>150</v>
      </c>
      <c r="B227" s="27" t="s">
        <v>156</v>
      </c>
      <c r="C227" s="27">
        <v>800</v>
      </c>
      <c r="D227" s="30"/>
      <c r="E227" s="86">
        <v>39.700000000000003</v>
      </c>
      <c r="F227" s="86">
        <f>F228</f>
        <v>18.2</v>
      </c>
      <c r="G227" s="86">
        <f>G228</f>
        <v>5.5</v>
      </c>
      <c r="I227" s="13" t="s">
        <v>151</v>
      </c>
      <c r="J227" s="7">
        <f>E221</f>
        <v>0</v>
      </c>
    </row>
    <row r="228" spans="1:10" s="1" customFormat="1" ht="45" customHeight="1">
      <c r="A228" s="77" t="s">
        <v>157</v>
      </c>
      <c r="B228" s="78" t="s">
        <v>156</v>
      </c>
      <c r="C228" s="27">
        <v>800</v>
      </c>
      <c r="D228" s="30" t="s">
        <v>71</v>
      </c>
      <c r="E228" s="152">
        <v>39.700000000000003</v>
      </c>
      <c r="F228" s="86">
        <v>18.2</v>
      </c>
      <c r="G228" s="86">
        <v>5.5</v>
      </c>
      <c r="I228" s="14" t="s">
        <v>154</v>
      </c>
      <c r="J228" s="7">
        <f>E223</f>
        <v>3.3</v>
      </c>
    </row>
    <row r="229" spans="1:10" s="1" customFormat="1" ht="46.2" customHeight="1">
      <c r="A229" s="32" t="s">
        <v>158</v>
      </c>
      <c r="B229" s="27" t="s">
        <v>159</v>
      </c>
      <c r="C229" s="27"/>
      <c r="D229" s="30"/>
      <c r="E229" s="152">
        <f t="shared" ref="E229:G230" si="41">E230</f>
        <v>154.1</v>
      </c>
      <c r="F229" s="152">
        <f t="shared" si="41"/>
        <v>159.30000000000001</v>
      </c>
      <c r="G229" s="152">
        <f t="shared" si="41"/>
        <v>159.30000000000001</v>
      </c>
      <c r="I229" s="14" t="s">
        <v>71</v>
      </c>
      <c r="J229" s="7">
        <f>E228+E226+E82</f>
        <v>537.30000000000007</v>
      </c>
    </row>
    <row r="230" spans="1:10" s="1" customFormat="1" ht="55.2" customHeight="1">
      <c r="A230" s="74" t="s">
        <v>118</v>
      </c>
      <c r="B230" s="27" t="s">
        <v>159</v>
      </c>
      <c r="C230" s="27">
        <v>100</v>
      </c>
      <c r="D230" s="27"/>
      <c r="E230" s="86">
        <f t="shared" si="41"/>
        <v>154.1</v>
      </c>
      <c r="F230" s="86">
        <f t="shared" si="41"/>
        <v>159.30000000000001</v>
      </c>
      <c r="G230" s="86">
        <f t="shared" si="41"/>
        <v>159.30000000000001</v>
      </c>
      <c r="I230" s="13" t="s">
        <v>160</v>
      </c>
      <c r="J230" s="7">
        <f>E231</f>
        <v>154.1</v>
      </c>
    </row>
    <row r="231" spans="1:10" s="1" customFormat="1" ht="46.2" customHeight="1">
      <c r="A231" s="77" t="s">
        <v>161</v>
      </c>
      <c r="B231" s="27" t="s">
        <v>159</v>
      </c>
      <c r="C231" s="27">
        <v>100</v>
      </c>
      <c r="D231" s="30" t="s">
        <v>160</v>
      </c>
      <c r="E231" s="86">
        <v>154.1</v>
      </c>
      <c r="F231" s="86">
        <v>159.30000000000001</v>
      </c>
      <c r="G231" s="86">
        <v>159.30000000000001</v>
      </c>
      <c r="I231" s="13" t="s">
        <v>82</v>
      </c>
      <c r="J231" s="7">
        <f>E234+E111</f>
        <v>31.2</v>
      </c>
    </row>
    <row r="232" spans="1:10" s="1" customFormat="1" ht="45.6">
      <c r="A232" s="41" t="s">
        <v>162</v>
      </c>
      <c r="B232" s="27" t="s">
        <v>163</v>
      </c>
      <c r="C232" s="27"/>
      <c r="D232" s="30"/>
      <c r="E232" s="152">
        <f>E233</f>
        <v>26.2</v>
      </c>
      <c r="F232" s="153">
        <f t="shared" ref="E232:G233" si="42">F233</f>
        <v>26.5</v>
      </c>
      <c r="G232" s="153">
        <f t="shared" si="42"/>
        <v>28.1</v>
      </c>
      <c r="I232" s="13" t="s">
        <v>64</v>
      </c>
      <c r="J232" s="7">
        <f>E71</f>
        <v>40</v>
      </c>
    </row>
    <row r="233" spans="1:10" s="1" customFormat="1" ht="45.6">
      <c r="A233" s="29" t="s">
        <v>16</v>
      </c>
      <c r="B233" s="27" t="s">
        <v>163</v>
      </c>
      <c r="C233" s="27">
        <v>200</v>
      </c>
      <c r="D233" s="30"/>
      <c r="E233" s="86">
        <f t="shared" si="42"/>
        <v>26.2</v>
      </c>
      <c r="F233" s="31">
        <f t="shared" si="42"/>
        <v>26.5</v>
      </c>
      <c r="G233" s="31">
        <f t="shared" si="42"/>
        <v>28.1</v>
      </c>
      <c r="I233" s="13" t="s">
        <v>18</v>
      </c>
      <c r="J233" s="7">
        <f>E163+E27+E18</f>
        <v>100</v>
      </c>
    </row>
    <row r="234" spans="1:10" s="1" customFormat="1" ht="51" customHeight="1">
      <c r="A234" s="32" t="s">
        <v>164</v>
      </c>
      <c r="B234" s="27" t="s">
        <v>163</v>
      </c>
      <c r="C234" s="27">
        <v>200</v>
      </c>
      <c r="D234" s="30" t="s">
        <v>82</v>
      </c>
      <c r="E234" s="86">
        <v>26.2</v>
      </c>
      <c r="F234" s="86">
        <v>26.5</v>
      </c>
      <c r="G234" s="86">
        <v>28.1</v>
      </c>
      <c r="I234" s="14" t="s">
        <v>60</v>
      </c>
      <c r="J234" s="7">
        <f>E246</f>
        <v>100</v>
      </c>
    </row>
    <row r="235" spans="1:10" s="1" customFormat="1" ht="68.400000000000006" hidden="1">
      <c r="A235" s="32" t="s">
        <v>165</v>
      </c>
      <c r="B235" s="27" t="s">
        <v>166</v>
      </c>
      <c r="C235" s="27"/>
      <c r="D235" s="30"/>
      <c r="E235" s="91">
        <f>E236</f>
        <v>0</v>
      </c>
      <c r="F235" s="91">
        <f>F236</f>
        <v>0</v>
      </c>
      <c r="G235" s="91">
        <f>G236</f>
        <v>0</v>
      </c>
      <c r="I235" s="14" t="s">
        <v>109</v>
      </c>
      <c r="J235" s="7"/>
    </row>
    <row r="236" spans="1:10" s="1" customFormat="1" ht="45.6" hidden="1">
      <c r="A236" s="29" t="s">
        <v>16</v>
      </c>
      <c r="B236" s="27" t="s">
        <v>166</v>
      </c>
      <c r="C236" s="27">
        <v>200</v>
      </c>
      <c r="D236" s="30" t="s">
        <v>82</v>
      </c>
      <c r="E236" s="86"/>
      <c r="F236" s="86">
        <f>E236+E236*5%</f>
        <v>0</v>
      </c>
      <c r="G236" s="86">
        <f>F236+F236*5%</f>
        <v>0</v>
      </c>
      <c r="I236" s="14" t="s">
        <v>167</v>
      </c>
      <c r="J236" s="7"/>
    </row>
    <row r="237" spans="1:10" s="1" customFormat="1" ht="0.6" customHeight="1">
      <c r="A237" s="41" t="s">
        <v>168</v>
      </c>
      <c r="B237" s="27" t="s">
        <v>166</v>
      </c>
      <c r="C237" s="27"/>
      <c r="D237" s="30"/>
      <c r="E237" s="91">
        <f t="shared" ref="E237:G238" si="43">E238</f>
        <v>0</v>
      </c>
      <c r="F237" s="91">
        <f t="shared" si="43"/>
        <v>0</v>
      </c>
      <c r="G237" s="91">
        <f t="shared" si="43"/>
        <v>0</v>
      </c>
      <c r="I237" s="14"/>
      <c r="J237" s="7"/>
    </row>
    <row r="238" spans="1:10" s="1" customFormat="1" ht="1.2" customHeight="1">
      <c r="A238" s="29" t="s">
        <v>257</v>
      </c>
      <c r="B238" s="27" t="s">
        <v>256</v>
      </c>
      <c r="C238" s="27">
        <v>200</v>
      </c>
      <c r="D238" s="30"/>
      <c r="E238" s="86">
        <f t="shared" si="43"/>
        <v>0</v>
      </c>
      <c r="F238" s="86">
        <f t="shared" si="43"/>
        <v>0</v>
      </c>
      <c r="G238" s="86">
        <f t="shared" si="43"/>
        <v>0</v>
      </c>
      <c r="I238" s="13" t="s">
        <v>167</v>
      </c>
      <c r="J238" s="7"/>
    </row>
    <row r="239" spans="1:10" s="1" customFormat="1" ht="82.2" hidden="1" customHeight="1">
      <c r="A239" s="29" t="s">
        <v>16</v>
      </c>
      <c r="B239" s="27" t="s">
        <v>256</v>
      </c>
      <c r="C239" s="27">
        <v>200</v>
      </c>
      <c r="D239" s="30" t="s">
        <v>18</v>
      </c>
      <c r="E239" s="86"/>
      <c r="F239" s="86">
        <v>0</v>
      </c>
      <c r="G239" s="86">
        <f>F239+F239*5%</f>
        <v>0</v>
      </c>
      <c r="I239" s="13" t="s">
        <v>49</v>
      </c>
      <c r="J239" s="7"/>
    </row>
    <row r="240" spans="1:10" s="1" customFormat="1" ht="69" customHeight="1">
      <c r="A240" s="156" t="s">
        <v>206</v>
      </c>
      <c r="B240" s="157" t="s">
        <v>153</v>
      </c>
      <c r="C240" s="157" t="s">
        <v>134</v>
      </c>
      <c r="D240" s="157"/>
      <c r="E240" s="86">
        <v>793.6</v>
      </c>
      <c r="F240" s="86">
        <v>815.1</v>
      </c>
      <c r="G240" s="86">
        <v>849.1</v>
      </c>
      <c r="I240" s="13"/>
      <c r="J240" s="7"/>
    </row>
    <row r="241" spans="1:10" s="1" customFormat="1" ht="44.4" customHeight="1">
      <c r="A241" s="131" t="s">
        <v>16</v>
      </c>
      <c r="B241" s="132" t="s">
        <v>153</v>
      </c>
      <c r="C241" s="132" t="s">
        <v>134</v>
      </c>
      <c r="D241" s="132" t="s">
        <v>18</v>
      </c>
      <c r="E241" s="86">
        <v>793.6</v>
      </c>
      <c r="F241" s="86">
        <v>815.1</v>
      </c>
      <c r="G241" s="86">
        <v>849.1</v>
      </c>
      <c r="I241" s="13"/>
      <c r="J241" s="7"/>
    </row>
    <row r="242" spans="1:10" s="1" customFormat="1" ht="46.8" hidden="1" customHeight="1">
      <c r="A242" s="135" t="s">
        <v>265</v>
      </c>
      <c r="B242" s="132" t="s">
        <v>266</v>
      </c>
      <c r="C242" s="133" t="s">
        <v>134</v>
      </c>
      <c r="D242" s="133"/>
      <c r="E242" s="115"/>
      <c r="F242" s="115">
        <v>0</v>
      </c>
      <c r="G242" s="115">
        <v>0</v>
      </c>
      <c r="I242" s="13"/>
      <c r="J242" s="7"/>
    </row>
    <row r="243" spans="1:10" s="1" customFormat="1" ht="46.8" hidden="1" customHeight="1">
      <c r="A243" s="131" t="s">
        <v>16</v>
      </c>
      <c r="B243" s="132" t="s">
        <v>266</v>
      </c>
      <c r="C243" s="132" t="s">
        <v>134</v>
      </c>
      <c r="D243" s="132" t="s">
        <v>18</v>
      </c>
      <c r="E243" s="115"/>
      <c r="F243" s="115">
        <v>0</v>
      </c>
      <c r="G243" s="115">
        <v>0</v>
      </c>
      <c r="I243" s="13"/>
      <c r="J243" s="7"/>
    </row>
    <row r="244" spans="1:10" s="1" customFormat="1" ht="45.6">
      <c r="A244" s="32" t="s">
        <v>169</v>
      </c>
      <c r="B244" s="27" t="s">
        <v>170</v>
      </c>
      <c r="C244" s="27"/>
      <c r="D244" s="30"/>
      <c r="E244" s="152">
        <f t="shared" ref="E244:G245" si="44">E245</f>
        <v>100</v>
      </c>
      <c r="F244" s="152">
        <f t="shared" si="44"/>
        <v>150</v>
      </c>
      <c r="G244" s="152">
        <f t="shared" si="44"/>
        <v>200</v>
      </c>
      <c r="I244" s="14" t="s">
        <v>109</v>
      </c>
      <c r="J244" s="7">
        <f>E249+E177+E173+E168</f>
        <v>6654.6</v>
      </c>
    </row>
    <row r="245" spans="1:10" s="1" customFormat="1" ht="45.6">
      <c r="A245" s="29" t="s">
        <v>16</v>
      </c>
      <c r="B245" s="27" t="s">
        <v>170</v>
      </c>
      <c r="C245" s="27">
        <v>200</v>
      </c>
      <c r="D245" s="30"/>
      <c r="E245" s="86">
        <f t="shared" si="44"/>
        <v>100</v>
      </c>
      <c r="F245" s="86">
        <f t="shared" si="44"/>
        <v>150</v>
      </c>
      <c r="G245" s="86">
        <f t="shared" si="44"/>
        <v>200</v>
      </c>
      <c r="I245" s="14" t="s">
        <v>167</v>
      </c>
      <c r="J245" s="7">
        <f>E255+E252</f>
        <v>98.9</v>
      </c>
    </row>
    <row r="246" spans="1:10" s="1" customFormat="1" ht="22.8">
      <c r="A246" s="32" t="s">
        <v>171</v>
      </c>
      <c r="B246" s="27" t="s">
        <v>170</v>
      </c>
      <c r="C246" s="27">
        <v>200</v>
      </c>
      <c r="D246" s="30" t="s">
        <v>60</v>
      </c>
      <c r="E246" s="86">
        <v>100</v>
      </c>
      <c r="F246" s="86">
        <v>150</v>
      </c>
      <c r="G246" s="86">
        <v>200</v>
      </c>
      <c r="I246" s="13" t="s">
        <v>49</v>
      </c>
      <c r="J246" s="7">
        <f>E264+E262+E96+E88+E36+E159</f>
        <v>2413.6</v>
      </c>
    </row>
    <row r="247" spans="1:10" s="1" customFormat="1" ht="45.6">
      <c r="A247" s="41" t="s">
        <v>172</v>
      </c>
      <c r="B247" s="27" t="s">
        <v>173</v>
      </c>
      <c r="C247" s="27"/>
      <c r="D247" s="30"/>
      <c r="E247" s="152">
        <f t="shared" ref="E247:G248" si="45">E248</f>
        <v>400</v>
      </c>
      <c r="F247" s="152">
        <f t="shared" si="45"/>
        <v>450</v>
      </c>
      <c r="G247" s="152">
        <f t="shared" si="45"/>
        <v>500</v>
      </c>
      <c r="I247" s="13" t="s">
        <v>87</v>
      </c>
      <c r="J247" s="7">
        <f>E126+E117</f>
        <v>2500</v>
      </c>
    </row>
    <row r="248" spans="1:10" s="1" customFormat="1" ht="45.6">
      <c r="A248" s="29" t="s">
        <v>16</v>
      </c>
      <c r="B248" s="27" t="s">
        <v>173</v>
      </c>
      <c r="C248" s="27">
        <v>200</v>
      </c>
      <c r="D248" s="30"/>
      <c r="E248" s="86">
        <f t="shared" si="45"/>
        <v>400</v>
      </c>
      <c r="F248" s="86">
        <f t="shared" si="45"/>
        <v>450</v>
      </c>
      <c r="G248" s="86">
        <f t="shared" si="45"/>
        <v>500</v>
      </c>
      <c r="I248" s="13" t="s">
        <v>174</v>
      </c>
      <c r="J248" s="7">
        <f>E275</f>
        <v>850</v>
      </c>
    </row>
    <row r="249" spans="1:10" s="1" customFormat="1" ht="22.8">
      <c r="A249" s="32" t="s">
        <v>108</v>
      </c>
      <c r="B249" s="27" t="s">
        <v>173</v>
      </c>
      <c r="C249" s="27">
        <v>200</v>
      </c>
      <c r="D249" s="30" t="s">
        <v>109</v>
      </c>
      <c r="E249" s="86">
        <v>400</v>
      </c>
      <c r="F249" s="86">
        <v>450</v>
      </c>
      <c r="G249" s="86">
        <v>500</v>
      </c>
      <c r="I249" s="13" t="s">
        <v>175</v>
      </c>
      <c r="J249" s="7">
        <f>E279</f>
        <v>600</v>
      </c>
    </row>
    <row r="250" spans="1:10" s="1" customFormat="1" ht="22.8">
      <c r="A250" s="32" t="s">
        <v>176</v>
      </c>
      <c r="B250" s="27" t="s">
        <v>177</v>
      </c>
      <c r="C250" s="27"/>
      <c r="D250" s="30"/>
      <c r="E250" s="152">
        <f t="shared" ref="E250:G251" si="46">E251</f>
        <v>98.9</v>
      </c>
      <c r="F250" s="152">
        <f t="shared" si="46"/>
        <v>400</v>
      </c>
      <c r="G250" s="152">
        <f t="shared" si="46"/>
        <v>450</v>
      </c>
      <c r="I250" s="14"/>
      <c r="J250" s="7"/>
    </row>
    <row r="251" spans="1:10" s="1" customFormat="1" ht="45.6">
      <c r="A251" s="29" t="s">
        <v>16</v>
      </c>
      <c r="B251" s="27" t="s">
        <v>177</v>
      </c>
      <c r="C251" s="27">
        <v>200</v>
      </c>
      <c r="D251" s="30"/>
      <c r="E251" s="86">
        <f t="shared" si="46"/>
        <v>98.9</v>
      </c>
      <c r="F251" s="86">
        <f t="shared" si="46"/>
        <v>400</v>
      </c>
      <c r="G251" s="86">
        <f t="shared" si="46"/>
        <v>450</v>
      </c>
      <c r="I251" s="14"/>
      <c r="J251" s="8">
        <f>SUM(J224:J249)</f>
        <v>21418.1</v>
      </c>
    </row>
    <row r="252" spans="1:10" s="1" customFormat="1" ht="19.2" customHeight="1">
      <c r="A252" s="32" t="s">
        <v>108</v>
      </c>
      <c r="B252" s="27" t="s">
        <v>177</v>
      </c>
      <c r="C252" s="27">
        <v>200</v>
      </c>
      <c r="D252" s="30" t="s">
        <v>167</v>
      </c>
      <c r="E252" s="152">
        <v>98.9</v>
      </c>
      <c r="F252" s="86">
        <v>400</v>
      </c>
      <c r="G252" s="86">
        <v>450</v>
      </c>
      <c r="I252" s="13"/>
    </row>
    <row r="253" spans="1:10" s="1" customFormat="1" ht="0.6" hidden="1" customHeight="1">
      <c r="A253" s="32" t="s">
        <v>176</v>
      </c>
      <c r="B253" s="27" t="s">
        <v>178</v>
      </c>
      <c r="C253" s="27"/>
      <c r="D253" s="30"/>
      <c r="E253" s="91">
        <f t="shared" ref="E253:G254" si="47">E254</f>
        <v>0</v>
      </c>
      <c r="F253" s="79">
        <f t="shared" si="47"/>
        <v>0</v>
      </c>
      <c r="G253" s="79">
        <f t="shared" si="47"/>
        <v>0</v>
      </c>
      <c r="I253" s="13"/>
    </row>
    <row r="254" spans="1:10" s="1" customFormat="1" ht="60" hidden="1" customHeight="1">
      <c r="A254" s="29" t="s">
        <v>16</v>
      </c>
      <c r="B254" s="27" t="s">
        <v>178</v>
      </c>
      <c r="C254" s="27">
        <v>200</v>
      </c>
      <c r="D254" s="30"/>
      <c r="E254" s="86">
        <f t="shared" si="47"/>
        <v>0</v>
      </c>
      <c r="F254" s="31">
        <f t="shared" si="47"/>
        <v>0</v>
      </c>
      <c r="G254" s="31">
        <f t="shared" si="47"/>
        <v>0</v>
      </c>
    </row>
    <row r="255" spans="1:10" s="1" customFormat="1" ht="55.95" hidden="1" customHeight="1">
      <c r="A255" s="32" t="s">
        <v>108</v>
      </c>
      <c r="B255" s="27" t="s">
        <v>178</v>
      </c>
      <c r="C255" s="27">
        <v>200</v>
      </c>
      <c r="D255" s="30" t="s">
        <v>167</v>
      </c>
      <c r="E255" s="86"/>
      <c r="F255" s="31"/>
      <c r="G255" s="31"/>
    </row>
    <row r="256" spans="1:10" s="1" customFormat="1" ht="49.95" hidden="1" customHeight="1">
      <c r="A256" s="24" t="s">
        <v>194</v>
      </c>
      <c r="B256" s="27" t="s">
        <v>193</v>
      </c>
      <c r="C256" s="27">
        <v>200</v>
      </c>
      <c r="D256" s="30"/>
      <c r="E256" s="91">
        <f>E257</f>
        <v>0</v>
      </c>
      <c r="F256" s="79">
        <f>F257</f>
        <v>0</v>
      </c>
      <c r="G256" s="79">
        <f>G257</f>
        <v>0</v>
      </c>
    </row>
    <row r="257" spans="1:7" s="1" customFormat="1" ht="12" hidden="1" customHeight="1">
      <c r="A257" s="29" t="s">
        <v>16</v>
      </c>
      <c r="B257" s="27" t="s">
        <v>193</v>
      </c>
      <c r="C257" s="27">
        <v>200</v>
      </c>
      <c r="D257" s="30" t="s">
        <v>167</v>
      </c>
      <c r="E257" s="86"/>
      <c r="F257" s="31"/>
      <c r="G257" s="31">
        <f>F257+F257*5%</f>
        <v>0</v>
      </c>
    </row>
    <row r="258" spans="1:7" s="1" customFormat="1" ht="66" hidden="1" customHeight="1">
      <c r="A258" s="29" t="s">
        <v>195</v>
      </c>
      <c r="B258" s="27" t="s">
        <v>202</v>
      </c>
      <c r="C258" s="27"/>
      <c r="D258" s="30"/>
      <c r="E258" s="86"/>
      <c r="F258" s="31">
        <v>0</v>
      </c>
      <c r="G258" s="31">
        <v>0</v>
      </c>
    </row>
    <row r="259" spans="1:7" s="1" customFormat="1" ht="55.2" hidden="1" customHeight="1">
      <c r="A259" s="29" t="s">
        <v>16</v>
      </c>
      <c r="B259" s="27" t="s">
        <v>202</v>
      </c>
      <c r="C259" s="27">
        <v>200</v>
      </c>
      <c r="D259" s="30" t="s">
        <v>167</v>
      </c>
      <c r="E259" s="86"/>
      <c r="F259" s="31">
        <v>0</v>
      </c>
      <c r="G259" s="31">
        <v>0</v>
      </c>
    </row>
    <row r="260" spans="1:7" s="1" customFormat="1" ht="45.6">
      <c r="A260" s="32" t="s">
        <v>179</v>
      </c>
      <c r="B260" s="27" t="s">
        <v>180</v>
      </c>
      <c r="C260" s="27"/>
      <c r="D260" s="30"/>
      <c r="E260" s="152">
        <f>E261</f>
        <v>990</v>
      </c>
      <c r="F260" s="153">
        <f>F261+F263</f>
        <v>162.1</v>
      </c>
      <c r="G260" s="153">
        <f>G261+G263</f>
        <v>248.9</v>
      </c>
    </row>
    <row r="261" spans="1:7" s="1" customFormat="1" ht="45.6">
      <c r="A261" s="29" t="s">
        <v>16</v>
      </c>
      <c r="B261" s="27" t="s">
        <v>180</v>
      </c>
      <c r="C261" s="27">
        <v>200</v>
      </c>
      <c r="D261" s="27"/>
      <c r="E261" s="86">
        <f>E262+E263</f>
        <v>990</v>
      </c>
      <c r="F261" s="31">
        <f>F262</f>
        <v>152.1</v>
      </c>
      <c r="G261" s="31">
        <v>238.9</v>
      </c>
    </row>
    <row r="262" spans="1:7" s="1" customFormat="1" ht="22.8">
      <c r="A262" s="101" t="s">
        <v>26</v>
      </c>
      <c r="B262" s="103" t="s">
        <v>180</v>
      </c>
      <c r="C262" s="103">
        <v>200</v>
      </c>
      <c r="D262" s="104" t="s">
        <v>49</v>
      </c>
      <c r="E262" s="105">
        <v>961</v>
      </c>
      <c r="F262" s="105">
        <v>152.1</v>
      </c>
      <c r="G262" s="105">
        <v>238.9</v>
      </c>
    </row>
    <row r="263" spans="1:7" s="1" customFormat="1" ht="22.8">
      <c r="A263" s="35" t="s">
        <v>150</v>
      </c>
      <c r="B263" s="27" t="s">
        <v>180</v>
      </c>
      <c r="C263" s="27">
        <v>800</v>
      </c>
      <c r="D263" s="30"/>
      <c r="E263" s="152">
        <f>E264</f>
        <v>29</v>
      </c>
      <c r="F263" s="152">
        <f>F264</f>
        <v>10</v>
      </c>
      <c r="G263" s="152">
        <f>G264</f>
        <v>10</v>
      </c>
    </row>
    <row r="264" spans="1:7" s="1" customFormat="1" ht="22.8">
      <c r="A264" s="34" t="s">
        <v>26</v>
      </c>
      <c r="B264" s="27" t="s">
        <v>180</v>
      </c>
      <c r="C264" s="27">
        <v>800</v>
      </c>
      <c r="D264" s="30" t="s">
        <v>49</v>
      </c>
      <c r="E264" s="86">
        <v>29</v>
      </c>
      <c r="F264" s="86">
        <v>10</v>
      </c>
      <c r="G264" s="86">
        <v>10</v>
      </c>
    </row>
    <row r="265" spans="1:7" s="1" customFormat="1" ht="0.75" customHeight="1">
      <c r="A265" s="34"/>
      <c r="B265" s="27"/>
      <c r="C265" s="27"/>
      <c r="D265" s="30"/>
      <c r="E265" s="91">
        <f t="shared" ref="E265:G266" si="48">E266</f>
        <v>0</v>
      </c>
      <c r="F265" s="91">
        <f t="shared" si="48"/>
        <v>0</v>
      </c>
      <c r="G265" s="91">
        <f t="shared" si="48"/>
        <v>0</v>
      </c>
    </row>
    <row r="266" spans="1:7" s="1" customFormat="1" ht="22.8" hidden="1">
      <c r="A266" s="29"/>
      <c r="B266" s="27"/>
      <c r="C266" s="27"/>
      <c r="D266" s="30"/>
      <c r="E266" s="86">
        <f t="shared" si="48"/>
        <v>0</v>
      </c>
      <c r="F266" s="86">
        <f t="shared" si="48"/>
        <v>0</v>
      </c>
      <c r="G266" s="86">
        <f t="shared" si="48"/>
        <v>0</v>
      </c>
    </row>
    <row r="267" spans="1:7" s="1" customFormat="1" ht="18" hidden="1" customHeight="1">
      <c r="A267" s="34"/>
      <c r="B267" s="27"/>
      <c r="C267" s="27"/>
      <c r="D267" s="30"/>
      <c r="E267" s="86"/>
      <c r="F267" s="86">
        <f>E267+E267*5%</f>
        <v>0</v>
      </c>
      <c r="G267" s="86">
        <f>F267+F267*5%</f>
        <v>0</v>
      </c>
    </row>
    <row r="268" spans="1:7" s="1" customFormat="1" ht="114" hidden="1">
      <c r="A268" s="32" t="s">
        <v>19</v>
      </c>
      <c r="B268" s="27" t="s">
        <v>181</v>
      </c>
      <c r="C268" s="27"/>
      <c r="D268" s="30"/>
      <c r="E268" s="91">
        <f t="shared" ref="E268:G269" si="49">E269</f>
        <v>0</v>
      </c>
      <c r="F268" s="91">
        <f t="shared" si="49"/>
        <v>0</v>
      </c>
      <c r="G268" s="91">
        <f t="shared" si="49"/>
        <v>0</v>
      </c>
    </row>
    <row r="269" spans="1:7" s="1" customFormat="1" ht="68.400000000000006" hidden="1">
      <c r="A269" s="34" t="s">
        <v>182</v>
      </c>
      <c r="B269" s="27" t="s">
        <v>181</v>
      </c>
      <c r="C269" s="27">
        <v>200</v>
      </c>
      <c r="D269" s="30"/>
      <c r="E269" s="86">
        <f t="shared" si="49"/>
        <v>0</v>
      </c>
      <c r="F269" s="86">
        <f t="shared" si="49"/>
        <v>0</v>
      </c>
      <c r="G269" s="86">
        <f t="shared" si="49"/>
        <v>0</v>
      </c>
    </row>
    <row r="270" spans="1:7" s="1" customFormat="1" ht="22.8" hidden="1">
      <c r="A270" s="34" t="s">
        <v>26</v>
      </c>
      <c r="B270" s="27" t="s">
        <v>181</v>
      </c>
      <c r="C270" s="27">
        <v>200</v>
      </c>
      <c r="D270" s="30" t="s">
        <v>49</v>
      </c>
      <c r="E270" s="86"/>
      <c r="F270" s="86">
        <f>E270+E270*5%</f>
        <v>0</v>
      </c>
      <c r="G270" s="86">
        <f>F270+F270*5%</f>
        <v>0</v>
      </c>
    </row>
    <row r="271" spans="1:7" s="1" customFormat="1" ht="114" hidden="1">
      <c r="A271" s="32" t="s">
        <v>19</v>
      </c>
      <c r="B271" s="27" t="s">
        <v>181</v>
      </c>
      <c r="C271" s="27">
        <v>200</v>
      </c>
      <c r="D271" s="30"/>
      <c r="E271" s="91">
        <f>E272</f>
        <v>0</v>
      </c>
      <c r="F271" s="91">
        <f>F272</f>
        <v>0</v>
      </c>
      <c r="G271" s="91">
        <f>G272</f>
        <v>0</v>
      </c>
    </row>
    <row r="272" spans="1:7" s="1" customFormat="1" ht="68.400000000000006" hidden="1">
      <c r="A272" s="34" t="s">
        <v>182</v>
      </c>
      <c r="B272" s="27" t="s">
        <v>183</v>
      </c>
      <c r="C272" s="27">
        <v>200</v>
      </c>
      <c r="D272" s="30" t="s">
        <v>49</v>
      </c>
      <c r="E272" s="86"/>
      <c r="F272" s="86">
        <f>E272+E272*5%</f>
        <v>0</v>
      </c>
      <c r="G272" s="86">
        <f>F272+F272*5%</f>
        <v>0</v>
      </c>
    </row>
    <row r="273" spans="1:9" s="1" customFormat="1" ht="22.8">
      <c r="A273" s="34" t="s">
        <v>184</v>
      </c>
      <c r="B273" s="27" t="s">
        <v>185</v>
      </c>
      <c r="C273" s="27"/>
      <c r="D273" s="30"/>
      <c r="E273" s="152">
        <f t="shared" ref="E273:F274" si="50">E274</f>
        <v>850</v>
      </c>
      <c r="F273" s="152">
        <f t="shared" si="50"/>
        <v>860</v>
      </c>
      <c r="G273" s="152">
        <f>G274</f>
        <v>870</v>
      </c>
    </row>
    <row r="274" spans="1:9" s="1" customFormat="1" ht="45.6">
      <c r="A274" s="35" t="s">
        <v>186</v>
      </c>
      <c r="B274" s="27" t="s">
        <v>185</v>
      </c>
      <c r="C274" s="27">
        <v>300</v>
      </c>
      <c r="D274" s="27"/>
      <c r="E274" s="86">
        <f t="shared" si="50"/>
        <v>850</v>
      </c>
      <c r="F274" s="86">
        <f t="shared" si="50"/>
        <v>860</v>
      </c>
      <c r="G274" s="86">
        <f>G275</f>
        <v>870</v>
      </c>
    </row>
    <row r="275" spans="1:9" s="1" customFormat="1" ht="21.6" customHeight="1">
      <c r="A275" s="32" t="s">
        <v>187</v>
      </c>
      <c r="B275" s="27" t="s">
        <v>185</v>
      </c>
      <c r="C275" s="27">
        <v>300</v>
      </c>
      <c r="D275" s="27">
        <v>1001</v>
      </c>
      <c r="E275" s="86">
        <v>850</v>
      </c>
      <c r="F275" s="86">
        <v>860</v>
      </c>
      <c r="G275" s="86">
        <v>870</v>
      </c>
    </row>
    <row r="276" spans="1:9" s="1" customFormat="1" ht="55.8" hidden="1" customHeight="1">
      <c r="A276" s="81"/>
      <c r="B276" s="80"/>
      <c r="C276" s="80"/>
      <c r="D276" s="80"/>
      <c r="E276" s="86"/>
      <c r="F276" s="31"/>
      <c r="G276" s="31"/>
    </row>
    <row r="277" spans="1:9" s="1" customFormat="1" ht="68.400000000000006">
      <c r="A277" s="81" t="s">
        <v>84</v>
      </c>
      <c r="B277" s="80" t="s">
        <v>188</v>
      </c>
      <c r="C277" s="80"/>
      <c r="D277" s="80"/>
      <c r="E277" s="152">
        <f t="shared" ref="E277:G278" si="51">E278</f>
        <v>600</v>
      </c>
      <c r="F277" s="153">
        <f t="shared" si="51"/>
        <v>1392.4</v>
      </c>
      <c r="G277" s="153">
        <f t="shared" si="51"/>
        <v>1500</v>
      </c>
    </row>
    <row r="278" spans="1:9" s="1" customFormat="1" ht="68.400000000000006">
      <c r="A278" s="82" t="s">
        <v>85</v>
      </c>
      <c r="B278" s="80" t="s">
        <v>188</v>
      </c>
      <c r="C278" s="80">
        <v>600</v>
      </c>
      <c r="D278" s="80"/>
      <c r="E278" s="86">
        <f t="shared" si="51"/>
        <v>600</v>
      </c>
      <c r="F278" s="31">
        <f t="shared" si="51"/>
        <v>1392.4</v>
      </c>
      <c r="G278" s="31">
        <f t="shared" si="51"/>
        <v>1500</v>
      </c>
    </row>
    <row r="279" spans="1:9" s="1" customFormat="1" ht="43.2" customHeight="1">
      <c r="A279" s="81" t="s">
        <v>189</v>
      </c>
      <c r="B279" s="80" t="s">
        <v>188</v>
      </c>
      <c r="C279" s="80">
        <v>600</v>
      </c>
      <c r="D279" s="80">
        <v>1101</v>
      </c>
      <c r="E279" s="86">
        <v>600</v>
      </c>
      <c r="F279" s="86">
        <v>1392.4</v>
      </c>
      <c r="G279" s="86">
        <v>1500</v>
      </c>
    </row>
    <row r="280" spans="1:9" s="1" customFormat="1" ht="43.8" hidden="1" customHeight="1">
      <c r="A280" s="134" t="s">
        <v>261</v>
      </c>
      <c r="B280" s="27" t="s">
        <v>188</v>
      </c>
      <c r="C280" s="113"/>
      <c r="D280" s="113"/>
      <c r="E280" s="115"/>
      <c r="F280" s="115">
        <v>0</v>
      </c>
      <c r="G280" s="115">
        <v>0</v>
      </c>
    </row>
    <row r="281" spans="1:9" s="1" customFormat="1" ht="51.6" hidden="1" customHeight="1">
      <c r="A281" s="29" t="s">
        <v>16</v>
      </c>
      <c r="B281" s="27" t="s">
        <v>188</v>
      </c>
      <c r="C281" s="113"/>
      <c r="D281" s="113"/>
      <c r="E281" s="115"/>
      <c r="F281" s="115">
        <v>0</v>
      </c>
      <c r="G281" s="115">
        <v>0</v>
      </c>
    </row>
    <row r="282" spans="1:9" s="1" customFormat="1" ht="43.2" hidden="1" customHeight="1">
      <c r="A282" s="32" t="s">
        <v>189</v>
      </c>
      <c r="B282" s="27" t="s">
        <v>188</v>
      </c>
      <c r="C282" s="27">
        <v>200</v>
      </c>
      <c r="D282" s="27">
        <v>1101</v>
      </c>
      <c r="E282" s="115"/>
      <c r="F282" s="115">
        <v>0</v>
      </c>
      <c r="G282" s="115">
        <v>0</v>
      </c>
    </row>
    <row r="283" spans="1:9" s="1" customFormat="1" ht="43.2" hidden="1" customHeight="1">
      <c r="A283" s="88" t="s">
        <v>191</v>
      </c>
      <c r="B283" s="90" t="s">
        <v>204</v>
      </c>
      <c r="C283" s="80">
        <v>600</v>
      </c>
      <c r="D283" s="80"/>
      <c r="E283" s="86">
        <v>0</v>
      </c>
      <c r="F283" s="31">
        <v>0</v>
      </c>
      <c r="G283" s="31">
        <v>0</v>
      </c>
    </row>
    <row r="284" spans="1:9" s="1" customFormat="1" ht="44.4" hidden="1" customHeight="1">
      <c r="A284" s="89" t="s">
        <v>192</v>
      </c>
      <c r="B284" s="90" t="s">
        <v>204</v>
      </c>
      <c r="C284" s="80">
        <v>600</v>
      </c>
      <c r="D284" s="80"/>
      <c r="E284" s="86">
        <v>0</v>
      </c>
      <c r="F284" s="31">
        <v>0</v>
      </c>
      <c r="G284" s="31">
        <v>0</v>
      </c>
    </row>
    <row r="285" spans="1:9" s="1" customFormat="1" ht="22.8" hidden="1" customHeight="1">
      <c r="A285" s="81" t="s">
        <v>189</v>
      </c>
      <c r="B285" s="90" t="s">
        <v>204</v>
      </c>
      <c r="C285" s="80">
        <v>600</v>
      </c>
      <c r="D285" s="80">
        <v>1101</v>
      </c>
      <c r="E285" s="33">
        <v>0</v>
      </c>
      <c r="F285" s="31">
        <v>0</v>
      </c>
      <c r="G285" s="31">
        <v>0</v>
      </c>
    </row>
    <row r="286" spans="1:9" s="1" customFormat="1" ht="22.8">
      <c r="A286" s="81" t="s">
        <v>289</v>
      </c>
      <c r="B286" s="80"/>
      <c r="C286" s="80"/>
      <c r="D286" s="80"/>
      <c r="E286" s="33"/>
      <c r="F286" s="86">
        <v>486.3</v>
      </c>
      <c r="G286" s="86">
        <v>859.1</v>
      </c>
    </row>
    <row r="287" spans="1:9" s="1" customFormat="1" ht="22.8">
      <c r="A287" s="83" t="s">
        <v>190</v>
      </c>
      <c r="B287" s="84"/>
      <c r="C287" s="84"/>
      <c r="D287" s="84"/>
      <c r="E287" s="85">
        <f>E13+E66+E56+E83+E91+E106+E112+E154+E164+E173+E179+E185+E217+E77</f>
        <v>29963.1</v>
      </c>
      <c r="F287" s="85">
        <f>F13+F56+F66+F83+F91+F106+F112+F154+F164++F179+F185+F217+F77+F286</f>
        <v>19418.899999999998</v>
      </c>
      <c r="G287" s="85">
        <f>G13+G56+G66+G83+G91+G106+G112+G154+G164+G185+G217+G77+G165+G173+G286</f>
        <v>16165.225</v>
      </c>
      <c r="H287" s="9"/>
      <c r="I287" s="9"/>
    </row>
  </sheetData>
  <autoFilter ref="A12:E287"/>
  <mergeCells count="7">
    <mergeCell ref="D6:E6"/>
    <mergeCell ref="A7:E7"/>
    <mergeCell ref="A8:E8"/>
    <mergeCell ref="A10:A11"/>
    <mergeCell ref="B10:B11"/>
    <mergeCell ref="C10:C11"/>
    <mergeCell ref="D10:D11"/>
  </mergeCells>
  <pageMargins left="0.78749999999999998" right="0.196527777777778" top="0.196527777777778" bottom="0.196527777777778" header="0.51180555555555496" footer="0.51180555555555496"/>
  <pageSetup paperSize="9" scale="48" firstPageNumber="0" fitToHeight="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231"/>
  <sheetViews>
    <sheetView tabSelected="1" topLeftCell="A217" workbookViewId="0">
      <selection activeCell="A213" sqref="A213:XFD213"/>
    </sheetView>
  </sheetViews>
  <sheetFormatPr defaultRowHeight="13.2"/>
  <cols>
    <col min="1" max="1" width="37.109375" customWidth="1"/>
    <col min="2" max="2" width="14.33203125" customWidth="1"/>
    <col min="3" max="3" width="7.88671875" customWidth="1"/>
    <col min="4" max="4" width="6.44140625" style="167" customWidth="1"/>
    <col min="5" max="5" width="11.109375" customWidth="1"/>
    <col min="6" max="6" width="11" customWidth="1"/>
    <col min="7" max="7" width="11.5546875" customWidth="1"/>
    <col min="9" max="12" width="9.109375" bestFit="1" customWidth="1"/>
  </cols>
  <sheetData>
    <row r="1" spans="1:11">
      <c r="D1" s="169"/>
      <c r="E1" s="293" t="s">
        <v>0</v>
      </c>
      <c r="F1" s="293"/>
      <c r="G1" s="293"/>
    </row>
    <row r="2" spans="1:11" ht="11.4" customHeight="1">
      <c r="D2" s="169"/>
      <c r="E2" s="293" t="s">
        <v>1</v>
      </c>
      <c r="F2" s="293"/>
      <c r="G2" s="293"/>
    </row>
    <row r="3" spans="1:11" ht="3" hidden="1" customHeight="1">
      <c r="D3" s="169"/>
      <c r="E3" s="170"/>
      <c r="F3" s="170"/>
      <c r="G3" s="170"/>
    </row>
    <row r="4" spans="1:11">
      <c r="D4" s="293" t="s">
        <v>298</v>
      </c>
      <c r="E4" s="293"/>
      <c r="F4" s="293"/>
      <c r="G4" s="293"/>
    </row>
    <row r="5" spans="1:11">
      <c r="D5" s="169"/>
      <c r="E5" s="293" t="s">
        <v>334</v>
      </c>
      <c r="F5" s="293"/>
      <c r="G5" s="293"/>
    </row>
    <row r="6" spans="1:11" ht="3" customHeight="1"/>
    <row r="7" spans="1:11" ht="75" customHeight="1">
      <c r="A7" s="291" t="s">
        <v>4</v>
      </c>
      <c r="B7" s="291"/>
      <c r="C7" s="291"/>
      <c r="D7" s="291"/>
      <c r="E7" s="291"/>
      <c r="F7" s="291"/>
      <c r="G7" s="291"/>
      <c r="K7" s="168"/>
    </row>
    <row r="8" spans="1:11">
      <c r="A8" s="292" t="s">
        <v>290</v>
      </c>
      <c r="B8" s="292"/>
      <c r="C8" s="292"/>
      <c r="D8" s="292"/>
      <c r="E8" s="292"/>
      <c r="F8" s="292"/>
      <c r="G8" s="292"/>
    </row>
    <row r="10" spans="1:11" ht="36">
      <c r="A10" s="171" t="s">
        <v>5</v>
      </c>
      <c r="B10" s="171" t="s">
        <v>6</v>
      </c>
      <c r="C10" s="171" t="s">
        <v>7</v>
      </c>
      <c r="D10" s="172" t="s">
        <v>8</v>
      </c>
      <c r="E10" s="173" t="s">
        <v>9</v>
      </c>
      <c r="F10" s="173" t="s">
        <v>9</v>
      </c>
      <c r="G10" s="173" t="s">
        <v>9</v>
      </c>
    </row>
    <row r="11" spans="1:11">
      <c r="A11" s="171"/>
      <c r="B11" s="171"/>
      <c r="C11" s="171"/>
      <c r="D11" s="172"/>
      <c r="E11" s="171">
        <v>2025</v>
      </c>
      <c r="F11" s="171">
        <v>2026</v>
      </c>
      <c r="G11" s="171">
        <v>2027</v>
      </c>
    </row>
    <row r="12" spans="1:11">
      <c r="A12" s="171">
        <v>1</v>
      </c>
      <c r="B12" s="171">
        <v>2</v>
      </c>
      <c r="C12" s="171">
        <v>3</v>
      </c>
      <c r="D12" s="172">
        <v>4</v>
      </c>
      <c r="E12" s="171">
        <v>5</v>
      </c>
      <c r="F12" s="171">
        <v>6</v>
      </c>
      <c r="G12" s="171">
        <v>7</v>
      </c>
    </row>
    <row r="13" spans="1:11">
      <c r="A13" s="211" t="s">
        <v>17</v>
      </c>
      <c r="B13" s="171"/>
      <c r="C13" s="171"/>
      <c r="D13" s="212" t="s">
        <v>18</v>
      </c>
      <c r="E13" s="177">
        <f t="shared" ref="E13:G17" si="0">SUM(E14)</f>
        <v>987.5</v>
      </c>
      <c r="F13" s="177">
        <f t="shared" si="0"/>
        <v>1209.4000000000001</v>
      </c>
      <c r="G13" s="177">
        <f t="shared" si="0"/>
        <v>2135.3000000000002</v>
      </c>
    </row>
    <row r="14" spans="1:11">
      <c r="A14" s="211" t="s">
        <v>17</v>
      </c>
      <c r="B14" s="175" t="s">
        <v>335</v>
      </c>
      <c r="C14" s="171"/>
      <c r="D14" s="172"/>
      <c r="E14" s="177">
        <f t="shared" si="0"/>
        <v>987.5</v>
      </c>
      <c r="F14" s="177">
        <f t="shared" si="0"/>
        <v>1209.4000000000001</v>
      </c>
      <c r="G14" s="177">
        <f t="shared" si="0"/>
        <v>2135.3000000000002</v>
      </c>
    </row>
    <row r="15" spans="1:11" s="163" customFormat="1" ht="72">
      <c r="A15" s="174" t="s">
        <v>318</v>
      </c>
      <c r="B15" s="175" t="s">
        <v>15</v>
      </c>
      <c r="C15" s="175"/>
      <c r="D15" s="176"/>
      <c r="E15" s="177">
        <f t="shared" si="0"/>
        <v>987.5</v>
      </c>
      <c r="F15" s="177">
        <f t="shared" si="0"/>
        <v>1209.4000000000001</v>
      </c>
      <c r="G15" s="177">
        <f>SUM(G16)</f>
        <v>2135.3000000000002</v>
      </c>
    </row>
    <row r="16" spans="1:11" s="162" customFormat="1">
      <c r="A16" s="178" t="s">
        <v>251</v>
      </c>
      <c r="B16" s="179" t="s">
        <v>240</v>
      </c>
      <c r="C16" s="179"/>
      <c r="D16" s="180"/>
      <c r="E16" s="177">
        <f t="shared" si="0"/>
        <v>987.5</v>
      </c>
      <c r="F16" s="177">
        <f t="shared" si="0"/>
        <v>1209.4000000000001</v>
      </c>
      <c r="G16" s="177">
        <f>SUM(G17)</f>
        <v>2135.3000000000002</v>
      </c>
    </row>
    <row r="17" spans="1:12" s="162" customFormat="1" ht="60">
      <c r="A17" s="213" t="s">
        <v>336</v>
      </c>
      <c r="B17" s="179" t="s">
        <v>330</v>
      </c>
      <c r="C17" s="179"/>
      <c r="D17" s="180"/>
      <c r="E17" s="177">
        <f t="shared" si="0"/>
        <v>987.5</v>
      </c>
      <c r="F17" s="177">
        <f t="shared" si="0"/>
        <v>1209.4000000000001</v>
      </c>
      <c r="G17" s="177">
        <f t="shared" si="0"/>
        <v>2135.3000000000002</v>
      </c>
      <c r="K17" s="266"/>
    </row>
    <row r="18" spans="1:12" s="162" customFormat="1" ht="34.799999999999997" customHeight="1">
      <c r="A18" s="213" t="s">
        <v>337</v>
      </c>
      <c r="B18" s="179" t="s">
        <v>321</v>
      </c>
      <c r="C18" s="179"/>
      <c r="D18" s="180"/>
      <c r="E18" s="177">
        <f>SUM(E19)</f>
        <v>987.5</v>
      </c>
      <c r="F18" s="177">
        <f>SUM(F19)</f>
        <v>1209.4000000000001</v>
      </c>
      <c r="G18" s="177">
        <f>SUM(G19)</f>
        <v>2135.3000000000002</v>
      </c>
    </row>
    <row r="19" spans="1:12" s="164" customFormat="1">
      <c r="A19" s="218" t="s">
        <v>338</v>
      </c>
      <c r="B19" s="191" t="s">
        <v>321</v>
      </c>
      <c r="C19" s="191">
        <v>200</v>
      </c>
      <c r="D19" s="194" t="s">
        <v>18</v>
      </c>
      <c r="E19" s="184">
        <v>987.5</v>
      </c>
      <c r="F19" s="184">
        <v>1209.4000000000001</v>
      </c>
      <c r="G19" s="184">
        <v>2135.3000000000002</v>
      </c>
    </row>
    <row r="20" spans="1:12" s="163" customFormat="1" ht="88.2" customHeight="1">
      <c r="A20" s="216" t="s">
        <v>412</v>
      </c>
      <c r="B20" s="175" t="s">
        <v>24</v>
      </c>
      <c r="C20" s="175"/>
      <c r="D20" s="176" t="s">
        <v>18</v>
      </c>
      <c r="E20" s="177">
        <f t="shared" ref="E20:G22" si="1">SUM(E21)</f>
        <v>2070.3000000000002</v>
      </c>
      <c r="F20" s="177">
        <f t="shared" si="1"/>
        <v>0</v>
      </c>
      <c r="G20" s="177">
        <f t="shared" si="1"/>
        <v>0</v>
      </c>
    </row>
    <row r="21" spans="1:12" s="162" customFormat="1">
      <c r="A21" s="178" t="s">
        <v>251</v>
      </c>
      <c r="B21" s="179" t="s">
        <v>243</v>
      </c>
      <c r="C21" s="179"/>
      <c r="D21" s="180"/>
      <c r="E21" s="177">
        <f t="shared" si="1"/>
        <v>2070.3000000000002</v>
      </c>
      <c r="F21" s="177">
        <f t="shared" si="1"/>
        <v>0</v>
      </c>
      <c r="G21" s="177">
        <f t="shared" si="1"/>
        <v>0</v>
      </c>
    </row>
    <row r="22" spans="1:12" s="162" customFormat="1" ht="24">
      <c r="A22" s="215" t="s">
        <v>339</v>
      </c>
      <c r="B22" s="179" t="s">
        <v>299</v>
      </c>
      <c r="C22" s="179"/>
      <c r="D22" s="180"/>
      <c r="E22" s="177">
        <f t="shared" si="1"/>
        <v>2070.3000000000002</v>
      </c>
      <c r="F22" s="177">
        <f t="shared" si="1"/>
        <v>0</v>
      </c>
      <c r="G22" s="177">
        <f t="shared" si="1"/>
        <v>0</v>
      </c>
      <c r="J22" s="266"/>
    </row>
    <row r="23" spans="1:12" s="162" customFormat="1" ht="64.2" customHeight="1">
      <c r="A23" s="215" t="s">
        <v>340</v>
      </c>
      <c r="B23" s="179" t="s">
        <v>325</v>
      </c>
      <c r="C23" s="179"/>
      <c r="D23" s="180"/>
      <c r="E23" s="177">
        <f>SUM(E24)</f>
        <v>2070.3000000000002</v>
      </c>
      <c r="F23" s="177">
        <f>SUM(F24)</f>
        <v>0</v>
      </c>
      <c r="G23" s="177">
        <f>SUM(G24)</f>
        <v>0</v>
      </c>
      <c r="L23" s="266"/>
    </row>
    <row r="24" spans="1:12" s="164" customFormat="1">
      <c r="A24" s="218" t="s">
        <v>338</v>
      </c>
      <c r="B24" s="191" t="s">
        <v>325</v>
      </c>
      <c r="C24" s="191">
        <v>200</v>
      </c>
      <c r="D24" s="194" t="s">
        <v>18</v>
      </c>
      <c r="E24" s="268">
        <v>2070.3000000000002</v>
      </c>
      <c r="F24" s="268">
        <v>0</v>
      </c>
      <c r="G24" s="268">
        <v>0</v>
      </c>
    </row>
    <row r="25" spans="1:12" s="162" customFormat="1">
      <c r="A25" s="217" t="s">
        <v>341</v>
      </c>
      <c r="B25" s="220" t="s">
        <v>335</v>
      </c>
      <c r="C25" s="179"/>
      <c r="D25" s="180" t="s">
        <v>64</v>
      </c>
      <c r="E25" s="177">
        <f t="shared" ref="E25:G28" si="2">SUM(E26)</f>
        <v>40</v>
      </c>
      <c r="F25" s="177">
        <f t="shared" si="2"/>
        <v>40</v>
      </c>
      <c r="G25" s="177">
        <f t="shared" si="2"/>
        <v>40</v>
      </c>
    </row>
    <row r="26" spans="1:12" s="163" customFormat="1" ht="48">
      <c r="A26" s="174" t="s">
        <v>296</v>
      </c>
      <c r="B26" s="175" t="s">
        <v>61</v>
      </c>
      <c r="C26" s="175"/>
      <c r="D26" s="176"/>
      <c r="E26" s="177">
        <f t="shared" si="2"/>
        <v>40</v>
      </c>
      <c r="F26" s="177">
        <f t="shared" si="2"/>
        <v>40</v>
      </c>
      <c r="G26" s="177">
        <f t="shared" si="2"/>
        <v>40</v>
      </c>
    </row>
    <row r="27" spans="1:12" s="162" customFormat="1">
      <c r="A27" s="178" t="s">
        <v>251</v>
      </c>
      <c r="B27" s="179" t="s">
        <v>242</v>
      </c>
      <c r="C27" s="179"/>
      <c r="D27" s="180"/>
      <c r="E27" s="177">
        <f t="shared" si="2"/>
        <v>40</v>
      </c>
      <c r="F27" s="177">
        <f t="shared" si="2"/>
        <v>40</v>
      </c>
      <c r="G27" s="177">
        <f t="shared" si="2"/>
        <v>40</v>
      </c>
    </row>
    <row r="28" spans="1:12" s="162" customFormat="1" ht="49.8" customHeight="1">
      <c r="A28" s="211" t="s">
        <v>342</v>
      </c>
      <c r="B28" s="179" t="s">
        <v>216</v>
      </c>
      <c r="C28" s="179"/>
      <c r="D28" s="180"/>
      <c r="E28" s="177">
        <f t="shared" si="2"/>
        <v>40</v>
      </c>
      <c r="F28" s="177">
        <f t="shared" si="2"/>
        <v>40</v>
      </c>
      <c r="G28" s="177">
        <f t="shared" si="2"/>
        <v>40</v>
      </c>
    </row>
    <row r="29" spans="1:12" s="162" customFormat="1">
      <c r="A29" s="221" t="s">
        <v>63</v>
      </c>
      <c r="B29" s="179" t="s">
        <v>217</v>
      </c>
      <c r="C29" s="179"/>
      <c r="D29" s="180"/>
      <c r="E29" s="177">
        <f>SUM(E30)</f>
        <v>40</v>
      </c>
      <c r="F29" s="177">
        <f>SUM(F30)</f>
        <v>40</v>
      </c>
      <c r="G29" s="177">
        <f>SUM(G30)</f>
        <v>40</v>
      </c>
    </row>
    <row r="30" spans="1:12" s="164" customFormat="1" ht="12.6" customHeight="1">
      <c r="A30" s="218" t="s">
        <v>338</v>
      </c>
      <c r="B30" s="191" t="s">
        <v>217</v>
      </c>
      <c r="C30" s="191">
        <v>200</v>
      </c>
      <c r="D30" s="194" t="s">
        <v>64</v>
      </c>
      <c r="E30" s="184">
        <v>40</v>
      </c>
      <c r="F30" s="184">
        <v>40</v>
      </c>
      <c r="G30" s="184">
        <v>40</v>
      </c>
    </row>
    <row r="31" spans="1:12" s="162" customFormat="1">
      <c r="A31" s="215" t="s">
        <v>70</v>
      </c>
      <c r="B31" s="223" t="s">
        <v>335</v>
      </c>
      <c r="C31" s="179"/>
      <c r="D31" s="180" t="s">
        <v>71</v>
      </c>
      <c r="E31" s="177">
        <f t="shared" ref="E31:G36" si="3">SUM(E32)</f>
        <v>15.5</v>
      </c>
      <c r="F31" s="177">
        <f t="shared" si="3"/>
        <v>0</v>
      </c>
      <c r="G31" s="177">
        <f t="shared" si="3"/>
        <v>0</v>
      </c>
    </row>
    <row r="32" spans="1:12" s="163" customFormat="1" ht="60">
      <c r="A32" s="174" t="s">
        <v>280</v>
      </c>
      <c r="B32" s="175" t="s">
        <v>68</v>
      </c>
      <c r="C32" s="175"/>
      <c r="D32" s="176"/>
      <c r="E32" s="177">
        <f t="shared" si="3"/>
        <v>15.5</v>
      </c>
      <c r="F32" s="177">
        <f t="shared" si="3"/>
        <v>0</v>
      </c>
      <c r="G32" s="177">
        <f t="shared" si="3"/>
        <v>0</v>
      </c>
    </row>
    <row r="33" spans="1:9" s="162" customFormat="1">
      <c r="A33" s="178" t="s">
        <v>251</v>
      </c>
      <c r="B33" s="179" t="s">
        <v>244</v>
      </c>
      <c r="C33" s="179"/>
      <c r="D33" s="180"/>
      <c r="E33" s="177">
        <f t="shared" si="3"/>
        <v>15.5</v>
      </c>
      <c r="F33" s="177">
        <f t="shared" si="3"/>
        <v>0</v>
      </c>
      <c r="G33" s="177">
        <f t="shared" si="3"/>
        <v>0</v>
      </c>
    </row>
    <row r="34" spans="1:9" s="162" customFormat="1" ht="48">
      <c r="A34" s="178" t="s">
        <v>218</v>
      </c>
      <c r="B34" s="179" t="s">
        <v>219</v>
      </c>
      <c r="C34" s="179"/>
      <c r="D34" s="180"/>
      <c r="E34" s="177">
        <f t="shared" si="3"/>
        <v>15.5</v>
      </c>
      <c r="F34" s="177">
        <f t="shared" si="3"/>
        <v>0</v>
      </c>
      <c r="G34" s="177">
        <f t="shared" si="3"/>
        <v>0</v>
      </c>
    </row>
    <row r="35" spans="1:9" s="162" customFormat="1" ht="49.8" customHeight="1">
      <c r="A35" s="178" t="s">
        <v>69</v>
      </c>
      <c r="B35" s="179" t="s">
        <v>220</v>
      </c>
      <c r="C35" s="179"/>
      <c r="D35" s="180"/>
      <c r="E35" s="177">
        <f t="shared" si="3"/>
        <v>15.5</v>
      </c>
      <c r="F35" s="177">
        <f t="shared" si="3"/>
        <v>0</v>
      </c>
      <c r="G35" s="177">
        <f t="shared" si="3"/>
        <v>0</v>
      </c>
    </row>
    <row r="36" spans="1:9" s="162" customFormat="1" ht="15" customHeight="1">
      <c r="A36" s="211" t="s">
        <v>338</v>
      </c>
      <c r="B36" s="179" t="s">
        <v>220</v>
      </c>
      <c r="C36" s="179">
        <v>200</v>
      </c>
      <c r="D36" s="180"/>
      <c r="E36" s="177">
        <f t="shared" si="3"/>
        <v>15.5</v>
      </c>
      <c r="F36" s="177">
        <f t="shared" si="3"/>
        <v>0</v>
      </c>
      <c r="G36" s="177">
        <f t="shared" si="3"/>
        <v>0</v>
      </c>
    </row>
    <row r="37" spans="1:9" s="164" customFormat="1">
      <c r="A37" s="218" t="s">
        <v>338</v>
      </c>
      <c r="B37" s="191" t="s">
        <v>220</v>
      </c>
      <c r="C37" s="191">
        <v>200</v>
      </c>
      <c r="D37" s="194" t="s">
        <v>71</v>
      </c>
      <c r="E37" s="184">
        <v>15.5</v>
      </c>
      <c r="F37" s="268">
        <v>0</v>
      </c>
      <c r="G37" s="268">
        <v>0</v>
      </c>
    </row>
    <row r="38" spans="1:9" s="162" customFormat="1">
      <c r="A38" s="215" t="s">
        <v>26</v>
      </c>
      <c r="B38" s="224" t="s">
        <v>343</v>
      </c>
      <c r="C38" s="179"/>
      <c r="D38" s="180" t="s">
        <v>49</v>
      </c>
      <c r="E38" s="227">
        <f t="shared" ref="E38" si="4">SUM(E39)</f>
        <v>931.01</v>
      </c>
      <c r="F38" s="227">
        <f t="shared" ref="F38" si="5">SUM(F39)</f>
        <v>540.61</v>
      </c>
      <c r="G38" s="227">
        <f t="shared" ref="G38" si="6">SUM(G39)</f>
        <v>555.29999999999995</v>
      </c>
    </row>
    <row r="39" spans="1:9" s="163" customFormat="1" ht="60">
      <c r="A39" s="174" t="s">
        <v>297</v>
      </c>
      <c r="B39" s="175" t="s">
        <v>72</v>
      </c>
      <c r="C39" s="175"/>
      <c r="D39" s="176"/>
      <c r="E39" s="227">
        <f>SUM(E44+E48)</f>
        <v>931.01</v>
      </c>
      <c r="F39" s="227">
        <f>SUM(F44+F48)</f>
        <v>540.61</v>
      </c>
      <c r="G39" s="227">
        <f>SUM(G44+G48)</f>
        <v>555.29999999999995</v>
      </c>
    </row>
    <row r="40" spans="1:9" s="162" customFormat="1">
      <c r="A40" s="215" t="s">
        <v>344</v>
      </c>
      <c r="B40" s="179" t="s">
        <v>345</v>
      </c>
      <c r="C40" s="179"/>
      <c r="D40" s="180"/>
      <c r="E40" s="227">
        <f>SUM(E41)</f>
        <v>654.70000000000005</v>
      </c>
      <c r="F40" s="227">
        <f t="shared" ref="F40:G43" si="7">SUM(F41)</f>
        <v>0</v>
      </c>
      <c r="G40" s="227">
        <f t="shared" si="7"/>
        <v>0</v>
      </c>
    </row>
    <row r="41" spans="1:9" s="162" customFormat="1" ht="60">
      <c r="A41" s="215" t="s">
        <v>346</v>
      </c>
      <c r="B41" s="225" t="s">
        <v>347</v>
      </c>
      <c r="C41" s="179"/>
      <c r="D41" s="180"/>
      <c r="E41" s="227">
        <f t="shared" ref="E41:E42" si="8">SUM(E42)</f>
        <v>654.70000000000005</v>
      </c>
      <c r="F41" s="227">
        <f t="shared" si="7"/>
        <v>0</v>
      </c>
      <c r="G41" s="227">
        <f t="shared" si="7"/>
        <v>0</v>
      </c>
    </row>
    <row r="42" spans="1:9" s="162" customFormat="1" ht="72">
      <c r="A42" s="215" t="s">
        <v>348</v>
      </c>
      <c r="B42" s="224" t="s">
        <v>349</v>
      </c>
      <c r="C42" s="179"/>
      <c r="D42" s="180"/>
      <c r="E42" s="227">
        <f t="shared" si="8"/>
        <v>654.70000000000005</v>
      </c>
      <c r="F42" s="227">
        <f t="shared" si="7"/>
        <v>0</v>
      </c>
      <c r="G42" s="227">
        <f t="shared" si="7"/>
        <v>0</v>
      </c>
    </row>
    <row r="43" spans="1:9" s="162" customFormat="1">
      <c r="A43" s="215" t="s">
        <v>338</v>
      </c>
      <c r="B43" s="224" t="s">
        <v>349</v>
      </c>
      <c r="C43" s="179">
        <v>200</v>
      </c>
      <c r="D43" s="180"/>
      <c r="E43" s="227">
        <f>SUM(E44)</f>
        <v>654.70000000000005</v>
      </c>
      <c r="F43" s="227">
        <f t="shared" si="7"/>
        <v>0</v>
      </c>
      <c r="G43" s="227">
        <f t="shared" si="7"/>
        <v>0</v>
      </c>
    </row>
    <row r="44" spans="1:9" s="164" customFormat="1">
      <c r="A44" s="218" t="s">
        <v>338</v>
      </c>
      <c r="B44" s="269" t="s">
        <v>349</v>
      </c>
      <c r="C44" s="191">
        <v>200</v>
      </c>
      <c r="D44" s="194" t="s">
        <v>49</v>
      </c>
      <c r="E44" s="270">
        <v>654.70000000000005</v>
      </c>
      <c r="F44" s="270">
        <v>0</v>
      </c>
      <c r="G44" s="270">
        <v>0</v>
      </c>
      <c r="I44" s="163"/>
    </row>
    <row r="45" spans="1:9" s="162" customFormat="1">
      <c r="A45" s="215" t="s">
        <v>350</v>
      </c>
      <c r="B45" s="226" t="s">
        <v>353</v>
      </c>
      <c r="C45" s="179"/>
      <c r="D45" s="180" t="s">
        <v>49</v>
      </c>
      <c r="E45" s="227">
        <f>SUM(E46)</f>
        <v>276.31</v>
      </c>
      <c r="F45" s="227">
        <f t="shared" ref="F45:G45" si="9">SUM(F46)</f>
        <v>540.61</v>
      </c>
      <c r="G45" s="227">
        <f t="shared" si="9"/>
        <v>555.29999999999995</v>
      </c>
    </row>
    <row r="46" spans="1:9" s="162" customFormat="1" ht="24">
      <c r="A46" s="215" t="s">
        <v>351</v>
      </c>
      <c r="B46" s="226" t="s">
        <v>354</v>
      </c>
      <c r="C46" s="179"/>
      <c r="D46" s="180"/>
      <c r="E46" s="227">
        <f t="shared" ref="E46" si="10">SUM(E47)</f>
        <v>276.31</v>
      </c>
      <c r="F46" s="227">
        <f t="shared" ref="F46" si="11">SUM(F47)</f>
        <v>540.61</v>
      </c>
      <c r="G46" s="227">
        <f t="shared" ref="G46" si="12">SUM(G47)</f>
        <v>555.29999999999995</v>
      </c>
    </row>
    <row r="47" spans="1:9" s="162" customFormat="1" ht="48">
      <c r="A47" s="215" t="s">
        <v>352</v>
      </c>
      <c r="B47" s="226" t="s">
        <v>355</v>
      </c>
      <c r="C47" s="179"/>
      <c r="D47" s="180"/>
      <c r="E47" s="227">
        <f>SUM(E48)</f>
        <v>276.31</v>
      </c>
      <c r="F47" s="227">
        <f t="shared" ref="F47:G47" si="13">SUM(F48)</f>
        <v>540.61</v>
      </c>
      <c r="G47" s="227">
        <f t="shared" si="13"/>
        <v>555.29999999999995</v>
      </c>
    </row>
    <row r="48" spans="1:9" s="164" customFormat="1">
      <c r="A48" s="218" t="s">
        <v>338</v>
      </c>
      <c r="B48" s="271" t="s">
        <v>355</v>
      </c>
      <c r="C48" s="191">
        <v>200</v>
      </c>
      <c r="D48" s="194" t="s">
        <v>49</v>
      </c>
      <c r="E48" s="270">
        <v>276.31</v>
      </c>
      <c r="F48" s="270">
        <v>540.61</v>
      </c>
      <c r="G48" s="270">
        <v>555.29999999999995</v>
      </c>
      <c r="I48" s="163"/>
    </row>
    <row r="49" spans="1:10" s="163" customFormat="1" ht="48" customHeight="1">
      <c r="A49" s="174" t="s">
        <v>327</v>
      </c>
      <c r="B49" s="175" t="s">
        <v>76</v>
      </c>
      <c r="C49" s="175"/>
      <c r="D49" s="176" t="s">
        <v>49</v>
      </c>
      <c r="E49" s="177">
        <f t="shared" ref="E49:G50" si="14">SUM(E50)</f>
        <v>11511.89</v>
      </c>
      <c r="F49" s="177">
        <f t="shared" si="14"/>
        <v>300</v>
      </c>
      <c r="G49" s="177">
        <f t="shared" si="14"/>
        <v>300</v>
      </c>
    </row>
    <row r="50" spans="1:10" s="162" customFormat="1">
      <c r="A50" s="178" t="s">
        <v>301</v>
      </c>
      <c r="B50" s="188" t="s">
        <v>300</v>
      </c>
      <c r="C50" s="179"/>
      <c r="D50" s="180"/>
      <c r="E50" s="177">
        <f t="shared" si="14"/>
        <v>11511.89</v>
      </c>
      <c r="F50" s="177">
        <f t="shared" si="14"/>
        <v>300</v>
      </c>
      <c r="G50" s="177">
        <f t="shared" si="14"/>
        <v>300</v>
      </c>
    </row>
    <row r="51" spans="1:10" s="162" customFormat="1" ht="24">
      <c r="A51" s="228" t="s">
        <v>302</v>
      </c>
      <c r="B51" s="229" t="s">
        <v>303</v>
      </c>
      <c r="C51" s="179"/>
      <c r="D51" s="180"/>
      <c r="E51" s="227">
        <f t="shared" ref="E51" si="15">SUM(E52)</f>
        <v>11511.89</v>
      </c>
      <c r="F51" s="227">
        <f t="shared" ref="F51" si="16">SUM(F52)</f>
        <v>300</v>
      </c>
      <c r="G51" s="227">
        <f t="shared" ref="G51" si="17">SUM(G52)</f>
        <v>300</v>
      </c>
    </row>
    <row r="52" spans="1:10" s="231" customFormat="1" ht="24">
      <c r="A52" s="215" t="s">
        <v>356</v>
      </c>
      <c r="B52" s="229" t="s">
        <v>304</v>
      </c>
      <c r="C52" s="203"/>
      <c r="D52" s="203"/>
      <c r="E52" s="177">
        <f t="shared" ref="E52:G52" si="18">SUM(E53)</f>
        <v>11511.89</v>
      </c>
      <c r="F52" s="177">
        <f t="shared" si="18"/>
        <v>300</v>
      </c>
      <c r="G52" s="177">
        <f t="shared" si="18"/>
        <v>300</v>
      </c>
      <c r="H52" s="230"/>
      <c r="J52" s="162"/>
    </row>
    <row r="53" spans="1:10" s="164" customFormat="1">
      <c r="A53" s="218" t="s">
        <v>338</v>
      </c>
      <c r="B53" s="272" t="s">
        <v>304</v>
      </c>
      <c r="C53" s="191">
        <v>200</v>
      </c>
      <c r="D53" s="194" t="s">
        <v>49</v>
      </c>
      <c r="E53" s="184">
        <v>11511.89</v>
      </c>
      <c r="F53" s="184">
        <v>300</v>
      </c>
      <c r="G53" s="184">
        <v>300</v>
      </c>
    </row>
    <row r="54" spans="1:10" s="162" customFormat="1" ht="36">
      <c r="A54" s="211" t="s">
        <v>357</v>
      </c>
      <c r="B54" s="223" t="s">
        <v>335</v>
      </c>
      <c r="C54" s="179"/>
      <c r="D54" s="180" t="s">
        <v>326</v>
      </c>
      <c r="E54" s="177">
        <f t="shared" ref="E54:G57" si="19">SUM(E55)</f>
        <v>5.0999999999999996</v>
      </c>
      <c r="F54" s="177">
        <f t="shared" si="19"/>
        <v>5.3</v>
      </c>
      <c r="G54" s="177">
        <f t="shared" si="19"/>
        <v>0</v>
      </c>
    </row>
    <row r="55" spans="1:10" s="163" customFormat="1" ht="60">
      <c r="A55" s="174" t="s">
        <v>295</v>
      </c>
      <c r="B55" s="175" t="s">
        <v>79</v>
      </c>
      <c r="C55" s="175"/>
      <c r="D55" s="176"/>
      <c r="E55" s="177">
        <f t="shared" si="19"/>
        <v>5.0999999999999996</v>
      </c>
      <c r="F55" s="177">
        <f t="shared" si="19"/>
        <v>5.3</v>
      </c>
      <c r="G55" s="177">
        <f t="shared" si="19"/>
        <v>0</v>
      </c>
    </row>
    <row r="56" spans="1:10" s="162" customFormat="1">
      <c r="A56" s="178" t="s">
        <v>251</v>
      </c>
      <c r="B56" s="179" t="s">
        <v>246</v>
      </c>
      <c r="C56" s="179"/>
      <c r="D56" s="180"/>
      <c r="E56" s="177">
        <f t="shared" si="19"/>
        <v>5.0999999999999996</v>
      </c>
      <c r="F56" s="177">
        <f t="shared" si="19"/>
        <v>5.3</v>
      </c>
      <c r="G56" s="177">
        <f t="shared" si="19"/>
        <v>0</v>
      </c>
    </row>
    <row r="57" spans="1:10" s="162" customFormat="1" ht="48">
      <c r="A57" s="178" t="s">
        <v>226</v>
      </c>
      <c r="B57" s="179" t="s">
        <v>227</v>
      </c>
      <c r="C57" s="179"/>
      <c r="D57" s="180"/>
      <c r="E57" s="177">
        <f t="shared" si="19"/>
        <v>5.0999999999999996</v>
      </c>
      <c r="F57" s="177">
        <f t="shared" si="19"/>
        <v>5.3</v>
      </c>
      <c r="G57" s="177">
        <f t="shared" si="19"/>
        <v>0</v>
      </c>
    </row>
    <row r="58" spans="1:10" s="162" customFormat="1" ht="36">
      <c r="A58" s="178" t="s">
        <v>80</v>
      </c>
      <c r="B58" s="179" t="s">
        <v>228</v>
      </c>
      <c r="C58" s="179"/>
      <c r="D58" s="180"/>
      <c r="E58" s="177">
        <f>SUM(E59)</f>
        <v>5.0999999999999996</v>
      </c>
      <c r="F58" s="177">
        <f>SUM(F59)</f>
        <v>5.3</v>
      </c>
      <c r="G58" s="177">
        <f>SUM(G59)</f>
        <v>0</v>
      </c>
    </row>
    <row r="59" spans="1:10" s="164" customFormat="1">
      <c r="A59" s="218" t="s">
        <v>338</v>
      </c>
      <c r="B59" s="191" t="s">
        <v>228</v>
      </c>
      <c r="C59" s="191">
        <v>200</v>
      </c>
      <c r="D59" s="194" t="s">
        <v>326</v>
      </c>
      <c r="E59" s="184">
        <v>5.0999999999999996</v>
      </c>
      <c r="F59" s="184">
        <v>5.3</v>
      </c>
      <c r="G59" s="268">
        <v>0</v>
      </c>
    </row>
    <row r="60" spans="1:10" s="162" customFormat="1">
      <c r="A60" s="215" t="s">
        <v>402</v>
      </c>
      <c r="B60" s="226"/>
      <c r="C60" s="179"/>
      <c r="D60" s="180" t="s">
        <v>409</v>
      </c>
      <c r="E60" s="263">
        <f t="shared" ref="E60:G65" si="20">SUM(E61)</f>
        <v>80</v>
      </c>
      <c r="F60" s="263">
        <f t="shared" si="20"/>
        <v>0</v>
      </c>
      <c r="G60" s="263">
        <f t="shared" si="20"/>
        <v>0</v>
      </c>
    </row>
    <row r="61" spans="1:10" s="162" customFormat="1">
      <c r="A61" s="215" t="s">
        <v>267</v>
      </c>
      <c r="B61" s="226"/>
      <c r="C61" s="179"/>
      <c r="D61" s="180" t="s">
        <v>410</v>
      </c>
      <c r="E61" s="263">
        <f t="shared" si="20"/>
        <v>80</v>
      </c>
      <c r="F61" s="263">
        <f t="shared" si="20"/>
        <v>0</v>
      </c>
      <c r="G61" s="263">
        <f t="shared" si="20"/>
        <v>0</v>
      </c>
    </row>
    <row r="62" spans="1:10" s="162" customFormat="1">
      <c r="A62" s="215" t="s">
        <v>267</v>
      </c>
      <c r="B62" s="226" t="s">
        <v>343</v>
      </c>
      <c r="C62" s="179"/>
      <c r="D62" s="180"/>
      <c r="E62" s="263">
        <f t="shared" si="20"/>
        <v>80</v>
      </c>
      <c r="F62" s="263">
        <f t="shared" si="20"/>
        <v>0</v>
      </c>
      <c r="G62" s="263">
        <f t="shared" si="20"/>
        <v>0</v>
      </c>
    </row>
    <row r="63" spans="1:10" s="162" customFormat="1" ht="36">
      <c r="A63" s="215" t="s">
        <v>413</v>
      </c>
      <c r="B63" s="226" t="s">
        <v>405</v>
      </c>
      <c r="C63" s="179"/>
      <c r="D63" s="180"/>
      <c r="E63" s="263">
        <f t="shared" si="20"/>
        <v>80</v>
      </c>
      <c r="F63" s="263">
        <f t="shared" si="20"/>
        <v>0</v>
      </c>
      <c r="G63" s="263">
        <f t="shared" si="20"/>
        <v>0</v>
      </c>
    </row>
    <row r="64" spans="1:10" s="162" customFormat="1">
      <c r="A64" s="215" t="s">
        <v>251</v>
      </c>
      <c r="B64" s="226" t="s">
        <v>406</v>
      </c>
      <c r="C64" s="179"/>
      <c r="D64" s="180"/>
      <c r="E64" s="263">
        <f t="shared" si="20"/>
        <v>80</v>
      </c>
      <c r="F64" s="263">
        <f t="shared" si="20"/>
        <v>0</v>
      </c>
      <c r="G64" s="263">
        <f t="shared" si="20"/>
        <v>0</v>
      </c>
    </row>
    <row r="65" spans="1:7" s="162" customFormat="1" ht="60">
      <c r="A65" s="215" t="s">
        <v>403</v>
      </c>
      <c r="B65" s="236" t="s">
        <v>407</v>
      </c>
      <c r="C65" s="179"/>
      <c r="D65" s="180"/>
      <c r="E65" s="263">
        <f t="shared" si="20"/>
        <v>80</v>
      </c>
      <c r="F65" s="263">
        <f t="shared" si="20"/>
        <v>0</v>
      </c>
      <c r="G65" s="263">
        <f t="shared" si="20"/>
        <v>0</v>
      </c>
    </row>
    <row r="66" spans="1:7" s="162" customFormat="1" ht="36">
      <c r="A66" s="215" t="s">
        <v>270</v>
      </c>
      <c r="B66" s="236" t="s">
        <v>408</v>
      </c>
      <c r="C66" s="179"/>
      <c r="D66" s="180"/>
      <c r="E66" s="263">
        <f>SUM(E67)</f>
        <v>80</v>
      </c>
      <c r="F66" s="263">
        <f t="shared" ref="F66:G66" si="21">SUM(F67)</f>
        <v>0</v>
      </c>
      <c r="G66" s="263">
        <f t="shared" si="21"/>
        <v>0</v>
      </c>
    </row>
    <row r="67" spans="1:7" s="164" customFormat="1" ht="22.8">
      <c r="A67" s="218" t="s">
        <v>404</v>
      </c>
      <c r="B67" s="273" t="s">
        <v>408</v>
      </c>
      <c r="C67" s="191">
        <v>600</v>
      </c>
      <c r="D67" s="194" t="s">
        <v>410</v>
      </c>
      <c r="E67" s="264">
        <v>80</v>
      </c>
      <c r="F67" s="274">
        <v>0</v>
      </c>
      <c r="G67" s="274">
        <v>0</v>
      </c>
    </row>
    <row r="68" spans="1:7" s="162" customFormat="1">
      <c r="A68" s="221" t="s">
        <v>86</v>
      </c>
      <c r="B68" s="223" t="s">
        <v>335</v>
      </c>
      <c r="C68" s="179"/>
      <c r="D68" s="180" t="s">
        <v>87</v>
      </c>
      <c r="E68" s="189"/>
      <c r="F68" s="189"/>
      <c r="G68" s="219"/>
    </row>
    <row r="69" spans="1:7" s="163" customFormat="1" ht="48">
      <c r="A69" s="174" t="s">
        <v>291</v>
      </c>
      <c r="B69" s="175" t="s">
        <v>83</v>
      </c>
      <c r="C69" s="175"/>
      <c r="D69" s="176"/>
      <c r="E69" s="189">
        <f>SUM(E70)</f>
        <v>9329.5499999999993</v>
      </c>
      <c r="F69" s="189">
        <f t="shared" ref="F69:G69" si="22">SUM(F70)</f>
        <v>904.9</v>
      </c>
      <c r="G69" s="189">
        <f t="shared" si="22"/>
        <v>804.9</v>
      </c>
    </row>
    <row r="70" spans="1:7" s="163" customFormat="1">
      <c r="A70" s="174" t="s">
        <v>251</v>
      </c>
      <c r="B70" s="175" t="s">
        <v>230</v>
      </c>
      <c r="C70" s="175"/>
      <c r="D70" s="176"/>
      <c r="E70" s="177">
        <f>E72+E75+E77</f>
        <v>9329.5499999999993</v>
      </c>
      <c r="F70" s="177">
        <f>F72+F75+F77</f>
        <v>904.9</v>
      </c>
      <c r="G70" s="177">
        <f>G72+G75+G77</f>
        <v>804.9</v>
      </c>
    </row>
    <row r="71" spans="1:7" s="162" customFormat="1" ht="59.4" customHeight="1">
      <c r="A71" s="178" t="s">
        <v>229</v>
      </c>
      <c r="B71" s="179" t="s">
        <v>231</v>
      </c>
      <c r="C71" s="179"/>
      <c r="D71" s="180"/>
      <c r="E71" s="189">
        <f>SUM(E72)</f>
        <v>245.1</v>
      </c>
      <c r="F71" s="189">
        <f t="shared" ref="F71:G71" si="23">SUM(F72)</f>
        <v>245.1</v>
      </c>
      <c r="G71" s="189">
        <f t="shared" si="23"/>
        <v>95.1</v>
      </c>
    </row>
    <row r="72" spans="1:7" s="164" customFormat="1" ht="60.6" customHeight="1">
      <c r="A72" s="218" t="s">
        <v>192</v>
      </c>
      <c r="B72" s="191" t="s">
        <v>231</v>
      </c>
      <c r="C72" s="191">
        <v>600</v>
      </c>
      <c r="D72" s="194" t="s">
        <v>87</v>
      </c>
      <c r="E72" s="184">
        <v>245.1</v>
      </c>
      <c r="F72" s="184">
        <v>245.1</v>
      </c>
      <c r="G72" s="184">
        <v>95.1</v>
      </c>
    </row>
    <row r="73" spans="1:7" s="162" customFormat="1" ht="84">
      <c r="A73" s="215" t="s">
        <v>358</v>
      </c>
      <c r="B73" s="223" t="s">
        <v>232</v>
      </c>
      <c r="C73" s="179"/>
      <c r="D73" s="180" t="s">
        <v>87</v>
      </c>
      <c r="E73" s="189">
        <f>SUM(E74)</f>
        <v>1323.1</v>
      </c>
      <c r="F73" s="189">
        <f t="shared" ref="F73:G73" si="24">SUM(F74)</f>
        <v>659.8</v>
      </c>
      <c r="G73" s="189">
        <f t="shared" si="24"/>
        <v>709.8</v>
      </c>
    </row>
    <row r="74" spans="1:7" s="162" customFormat="1" ht="72">
      <c r="A74" s="215" t="s">
        <v>192</v>
      </c>
      <c r="B74" s="223" t="s">
        <v>232</v>
      </c>
      <c r="C74" s="179">
        <v>600</v>
      </c>
      <c r="D74" s="180"/>
      <c r="E74" s="189">
        <f>SUM(E75)</f>
        <v>1323.1</v>
      </c>
      <c r="F74" s="189">
        <f t="shared" ref="F74:G74" si="25">SUM(F75)</f>
        <v>659.8</v>
      </c>
      <c r="G74" s="189">
        <f t="shared" si="25"/>
        <v>709.8</v>
      </c>
    </row>
    <row r="75" spans="1:7" s="164" customFormat="1" ht="34.799999999999997">
      <c r="A75" s="222" t="s">
        <v>89</v>
      </c>
      <c r="B75" s="232" t="s">
        <v>232</v>
      </c>
      <c r="C75" s="191">
        <v>600</v>
      </c>
      <c r="D75" s="194" t="s">
        <v>87</v>
      </c>
      <c r="E75" s="268">
        <v>1323.1</v>
      </c>
      <c r="F75" s="268">
        <v>659.8</v>
      </c>
      <c r="G75" s="268">
        <v>709.8</v>
      </c>
    </row>
    <row r="76" spans="1:7" s="162" customFormat="1" ht="48">
      <c r="A76" s="233" t="s">
        <v>359</v>
      </c>
      <c r="B76" s="234" t="s">
        <v>361</v>
      </c>
      <c r="C76" s="179"/>
      <c r="D76" s="180" t="s">
        <v>87</v>
      </c>
      <c r="E76" s="189">
        <f>SUM(E77)</f>
        <v>7761.35</v>
      </c>
      <c r="F76" s="189">
        <f t="shared" ref="F76:G76" si="26">SUM(F77)</f>
        <v>0</v>
      </c>
      <c r="G76" s="189">
        <f t="shared" si="26"/>
        <v>0</v>
      </c>
    </row>
    <row r="77" spans="1:7" s="164" customFormat="1" ht="34.200000000000003">
      <c r="A77" s="235" t="s">
        <v>360</v>
      </c>
      <c r="B77" s="275" t="s">
        <v>361</v>
      </c>
      <c r="C77" s="191">
        <v>400</v>
      </c>
      <c r="D77" s="194" t="s">
        <v>87</v>
      </c>
      <c r="E77" s="268">
        <v>7761.35</v>
      </c>
      <c r="F77" s="268">
        <v>0</v>
      </c>
      <c r="G77" s="268">
        <v>0</v>
      </c>
    </row>
    <row r="78" spans="1:7" s="162" customFormat="1">
      <c r="A78" s="215" t="s">
        <v>30</v>
      </c>
      <c r="B78" s="226" t="s">
        <v>343</v>
      </c>
      <c r="C78" s="179"/>
      <c r="D78" s="180" t="s">
        <v>167</v>
      </c>
      <c r="E78" s="189">
        <f t="shared" ref="E78:G80" si="27">SUM(E79)</f>
        <v>50</v>
      </c>
      <c r="F78" s="189">
        <f t="shared" si="27"/>
        <v>0</v>
      </c>
      <c r="G78" s="189">
        <f t="shared" si="27"/>
        <v>0</v>
      </c>
    </row>
    <row r="79" spans="1:7" s="162" customFormat="1" ht="72">
      <c r="A79" s="215" t="s">
        <v>414</v>
      </c>
      <c r="B79" s="236" t="s">
        <v>365</v>
      </c>
      <c r="C79" s="179"/>
      <c r="D79" s="180"/>
      <c r="E79" s="189">
        <f t="shared" si="27"/>
        <v>50</v>
      </c>
      <c r="F79" s="189">
        <f t="shared" si="27"/>
        <v>0</v>
      </c>
      <c r="G79" s="189">
        <f t="shared" si="27"/>
        <v>0</v>
      </c>
    </row>
    <row r="80" spans="1:7" s="162" customFormat="1">
      <c r="A80" s="215" t="s">
        <v>350</v>
      </c>
      <c r="B80" s="236" t="s">
        <v>366</v>
      </c>
      <c r="C80" s="179"/>
      <c r="D80" s="180"/>
      <c r="E80" s="189">
        <f t="shared" si="27"/>
        <v>50</v>
      </c>
      <c r="F80" s="189">
        <f t="shared" si="27"/>
        <v>0</v>
      </c>
      <c r="G80" s="189">
        <f t="shared" si="27"/>
        <v>0</v>
      </c>
    </row>
    <row r="81" spans="1:7" s="162" customFormat="1" ht="60">
      <c r="A81" s="215" t="s">
        <v>362</v>
      </c>
      <c r="B81" s="236" t="s">
        <v>367</v>
      </c>
      <c r="C81" s="179"/>
      <c r="D81" s="180"/>
      <c r="E81" s="189">
        <f t="shared" ref="E81" si="28">SUM(E82)</f>
        <v>50</v>
      </c>
      <c r="F81" s="189">
        <f t="shared" ref="F81" si="29">SUM(F82)</f>
        <v>0</v>
      </c>
      <c r="G81" s="189">
        <f t="shared" ref="G81" si="30">SUM(G82)</f>
        <v>0</v>
      </c>
    </row>
    <row r="82" spans="1:7" s="162" customFormat="1" ht="60">
      <c r="A82" s="215" t="s">
        <v>363</v>
      </c>
      <c r="B82" s="236" t="s">
        <v>368</v>
      </c>
      <c r="C82" s="179"/>
      <c r="D82" s="180"/>
      <c r="E82" s="189">
        <f>SUM(E83)</f>
        <v>50</v>
      </c>
      <c r="F82" s="189">
        <f t="shared" ref="F82:G82" si="31">SUM(F83)</f>
        <v>0</v>
      </c>
      <c r="G82" s="189">
        <f t="shared" si="31"/>
        <v>0</v>
      </c>
    </row>
    <row r="83" spans="1:7" s="164" customFormat="1" ht="34.200000000000003">
      <c r="A83" s="218" t="s">
        <v>364</v>
      </c>
      <c r="B83" s="273" t="s">
        <v>368</v>
      </c>
      <c r="C83" s="191">
        <v>200</v>
      </c>
      <c r="D83" s="194" t="s">
        <v>167</v>
      </c>
      <c r="E83" s="268">
        <v>50</v>
      </c>
      <c r="F83" s="268">
        <v>0</v>
      </c>
      <c r="G83" s="268">
        <v>0</v>
      </c>
    </row>
    <row r="84" spans="1:7" s="162" customFormat="1" ht="24">
      <c r="A84" s="215" t="s">
        <v>59</v>
      </c>
      <c r="B84" s="236" t="s">
        <v>343</v>
      </c>
      <c r="C84" s="179"/>
      <c r="D84" s="180" t="s">
        <v>60</v>
      </c>
      <c r="E84" s="177">
        <f t="shared" ref="E84:G87" si="32">SUM(E85)</f>
        <v>12</v>
      </c>
      <c r="F84" s="177">
        <f t="shared" si="32"/>
        <v>0</v>
      </c>
      <c r="G84" s="177">
        <f t="shared" si="32"/>
        <v>0</v>
      </c>
    </row>
    <row r="85" spans="1:7" s="163" customFormat="1" ht="60.6" customHeight="1">
      <c r="A85" s="215" t="s">
        <v>369</v>
      </c>
      <c r="B85" s="175" t="s">
        <v>305</v>
      </c>
      <c r="C85" s="175"/>
      <c r="D85" s="176"/>
      <c r="E85" s="177">
        <f t="shared" si="32"/>
        <v>12</v>
      </c>
      <c r="F85" s="177">
        <f t="shared" si="32"/>
        <v>0</v>
      </c>
      <c r="G85" s="177">
        <f t="shared" si="32"/>
        <v>0</v>
      </c>
    </row>
    <row r="86" spans="1:7" s="163" customFormat="1">
      <c r="A86" s="215" t="s">
        <v>251</v>
      </c>
      <c r="B86" s="175" t="s">
        <v>331</v>
      </c>
      <c r="C86" s="175"/>
      <c r="D86" s="176"/>
      <c r="E86" s="177">
        <f t="shared" si="32"/>
        <v>12</v>
      </c>
      <c r="F86" s="177">
        <f t="shared" si="32"/>
        <v>0</v>
      </c>
      <c r="G86" s="177">
        <f t="shared" si="32"/>
        <v>0</v>
      </c>
    </row>
    <row r="87" spans="1:7" s="162" customFormat="1" ht="60">
      <c r="A87" s="237" t="s">
        <v>306</v>
      </c>
      <c r="B87" s="179" t="s">
        <v>332</v>
      </c>
      <c r="C87" s="179"/>
      <c r="D87" s="180"/>
      <c r="E87" s="177">
        <f t="shared" si="32"/>
        <v>12</v>
      </c>
      <c r="F87" s="177">
        <f t="shared" si="32"/>
        <v>0</v>
      </c>
      <c r="G87" s="177">
        <f t="shared" si="32"/>
        <v>0</v>
      </c>
    </row>
    <row r="88" spans="1:7" s="162" customFormat="1" ht="96">
      <c r="A88" s="216" t="s">
        <v>370</v>
      </c>
      <c r="B88" s="179" t="s">
        <v>333</v>
      </c>
      <c r="C88" s="179"/>
      <c r="D88" s="180"/>
      <c r="E88" s="177">
        <f>SUM(E89)</f>
        <v>12</v>
      </c>
      <c r="F88" s="177">
        <f t="shared" ref="F88:G88" si="33">SUM(F89)</f>
        <v>0</v>
      </c>
      <c r="G88" s="177">
        <f t="shared" si="33"/>
        <v>0</v>
      </c>
    </row>
    <row r="89" spans="1:7" s="164" customFormat="1">
      <c r="A89" s="218" t="s">
        <v>338</v>
      </c>
      <c r="B89" s="191" t="s">
        <v>333</v>
      </c>
      <c r="C89" s="191">
        <v>200</v>
      </c>
      <c r="D89" s="194" t="s">
        <v>60</v>
      </c>
      <c r="E89" s="184">
        <v>12</v>
      </c>
      <c r="F89" s="184">
        <v>0</v>
      </c>
      <c r="G89" s="184">
        <v>0</v>
      </c>
    </row>
    <row r="90" spans="1:7" s="163" customFormat="1">
      <c r="A90" s="174" t="s">
        <v>197</v>
      </c>
      <c r="B90" s="175" t="s">
        <v>335</v>
      </c>
      <c r="C90" s="175"/>
      <c r="D90" s="176">
        <v>1004</v>
      </c>
      <c r="E90" s="177">
        <f t="shared" ref="E90:G93" si="34">SUM(E91)</f>
        <v>320</v>
      </c>
      <c r="F90" s="177">
        <v>540</v>
      </c>
      <c r="G90" s="177">
        <v>0</v>
      </c>
    </row>
    <row r="91" spans="1:7" s="163" customFormat="1" ht="73.8" customHeight="1">
      <c r="A91" s="174" t="s">
        <v>292</v>
      </c>
      <c r="B91" s="175" t="s">
        <v>201</v>
      </c>
      <c r="C91" s="175"/>
      <c r="D91" s="176"/>
      <c r="E91" s="177">
        <f t="shared" si="34"/>
        <v>320</v>
      </c>
      <c r="F91" s="177">
        <f t="shared" si="34"/>
        <v>540</v>
      </c>
      <c r="G91" s="177">
        <f t="shared" si="34"/>
        <v>0</v>
      </c>
    </row>
    <row r="92" spans="1:7" s="163" customFormat="1">
      <c r="A92" s="174" t="s">
        <v>328</v>
      </c>
      <c r="B92" s="175" t="s">
        <v>322</v>
      </c>
      <c r="C92" s="175"/>
      <c r="D92" s="176"/>
      <c r="E92" s="177">
        <f t="shared" si="34"/>
        <v>320</v>
      </c>
      <c r="F92" s="177">
        <f t="shared" si="34"/>
        <v>540</v>
      </c>
      <c r="G92" s="177">
        <f t="shared" si="34"/>
        <v>0</v>
      </c>
    </row>
    <row r="93" spans="1:7" s="163" customFormat="1" ht="36">
      <c r="A93" s="205" t="s">
        <v>329</v>
      </c>
      <c r="B93" s="175" t="s">
        <v>323</v>
      </c>
      <c r="C93" s="192"/>
      <c r="D93" s="193"/>
      <c r="E93" s="177">
        <f t="shared" si="34"/>
        <v>320</v>
      </c>
      <c r="F93" s="177">
        <f t="shared" si="34"/>
        <v>540</v>
      </c>
      <c r="G93" s="177">
        <f t="shared" si="34"/>
        <v>0</v>
      </c>
    </row>
    <row r="94" spans="1:7" s="163" customFormat="1" ht="24">
      <c r="A94" s="238" t="s">
        <v>307</v>
      </c>
      <c r="B94" s="175" t="s">
        <v>324</v>
      </c>
      <c r="C94" s="175">
        <v>300</v>
      </c>
      <c r="D94" s="176"/>
      <c r="E94" s="177">
        <f t="shared" ref="E94:G94" si="35">SUM(E95)</f>
        <v>320</v>
      </c>
      <c r="F94" s="177">
        <f t="shared" si="35"/>
        <v>540</v>
      </c>
      <c r="G94" s="177">
        <f t="shared" si="35"/>
        <v>0</v>
      </c>
    </row>
    <row r="95" spans="1:7" s="164" customFormat="1">
      <c r="A95" s="276" t="s">
        <v>308</v>
      </c>
      <c r="B95" s="191" t="s">
        <v>324</v>
      </c>
      <c r="C95" s="277">
        <v>300</v>
      </c>
      <c r="D95" s="278" t="s">
        <v>258</v>
      </c>
      <c r="E95" s="268">
        <v>320</v>
      </c>
      <c r="F95" s="268">
        <v>540</v>
      </c>
      <c r="G95" s="268">
        <v>0</v>
      </c>
    </row>
    <row r="96" spans="1:7" s="163" customFormat="1">
      <c r="A96" s="174" t="s">
        <v>30</v>
      </c>
      <c r="B96" s="175" t="s">
        <v>205</v>
      </c>
      <c r="C96" s="175"/>
      <c r="D96" s="176" t="s">
        <v>167</v>
      </c>
      <c r="E96" s="177">
        <f t="shared" ref="E96:G97" si="36">SUM(E97)</f>
        <v>100</v>
      </c>
      <c r="F96" s="177">
        <f t="shared" si="36"/>
        <v>200</v>
      </c>
      <c r="G96" s="177">
        <f t="shared" si="36"/>
        <v>200</v>
      </c>
    </row>
    <row r="97" spans="1:10" s="163" customFormat="1" ht="60">
      <c r="A97" s="174" t="s">
        <v>293</v>
      </c>
      <c r="B97" s="175" t="s">
        <v>205</v>
      </c>
      <c r="C97" s="175"/>
      <c r="D97" s="176"/>
      <c r="E97" s="177">
        <f t="shared" si="36"/>
        <v>100</v>
      </c>
      <c r="F97" s="177">
        <f t="shared" si="36"/>
        <v>200</v>
      </c>
      <c r="G97" s="177">
        <f t="shared" si="36"/>
        <v>200</v>
      </c>
    </row>
    <row r="98" spans="1:10" s="162" customFormat="1">
      <c r="A98" s="178" t="s">
        <v>251</v>
      </c>
      <c r="B98" s="179" t="s">
        <v>250</v>
      </c>
      <c r="C98" s="179"/>
      <c r="D98" s="180"/>
      <c r="E98" s="177">
        <f>SUM(E100)</f>
        <v>100</v>
      </c>
      <c r="F98" s="177">
        <f>SUM(F100)</f>
        <v>200</v>
      </c>
      <c r="G98" s="177">
        <f>SUM(G100)</f>
        <v>200</v>
      </c>
    </row>
    <row r="99" spans="1:10" s="162" customFormat="1" ht="36">
      <c r="A99" s="215" t="s">
        <v>371</v>
      </c>
      <c r="B99" s="239" t="s">
        <v>374</v>
      </c>
      <c r="C99" s="179"/>
      <c r="D99" s="180"/>
      <c r="E99" s="177"/>
      <c r="F99" s="177"/>
      <c r="G99" s="177"/>
    </row>
    <row r="100" spans="1:10" s="162" customFormat="1" ht="36">
      <c r="A100" s="215" t="s">
        <v>373</v>
      </c>
      <c r="B100" s="225" t="s">
        <v>372</v>
      </c>
      <c r="C100" s="179"/>
      <c r="D100" s="180"/>
      <c r="E100" s="177">
        <f>SUM(E101)</f>
        <v>100</v>
      </c>
      <c r="F100" s="177">
        <f t="shared" ref="F100:G100" si="37">SUM(F101)</f>
        <v>200</v>
      </c>
      <c r="G100" s="177">
        <f t="shared" si="37"/>
        <v>200</v>
      </c>
    </row>
    <row r="101" spans="1:10" s="164" customFormat="1">
      <c r="A101" s="218" t="s">
        <v>338</v>
      </c>
      <c r="B101" s="279" t="s">
        <v>372</v>
      </c>
      <c r="C101" s="277">
        <v>200</v>
      </c>
      <c r="D101" s="278" t="s">
        <v>167</v>
      </c>
      <c r="E101" s="268">
        <v>100</v>
      </c>
      <c r="F101" s="268">
        <v>200</v>
      </c>
      <c r="G101" s="268">
        <v>200</v>
      </c>
    </row>
    <row r="102" spans="1:10" s="162" customFormat="1" ht="72">
      <c r="A102" s="215" t="s">
        <v>415</v>
      </c>
      <c r="B102" s="236" t="s">
        <v>376</v>
      </c>
      <c r="C102" s="179"/>
      <c r="D102" s="180" t="s">
        <v>49</v>
      </c>
      <c r="E102" s="177">
        <f t="shared" ref="E102:G104" si="38">SUM(E103)</f>
        <v>91.2</v>
      </c>
      <c r="F102" s="177">
        <f t="shared" si="38"/>
        <v>87</v>
      </c>
      <c r="G102" s="177">
        <f t="shared" si="38"/>
        <v>84</v>
      </c>
    </row>
    <row r="103" spans="1:10" s="162" customFormat="1">
      <c r="A103" s="215" t="s">
        <v>344</v>
      </c>
      <c r="B103" s="236" t="s">
        <v>377</v>
      </c>
      <c r="C103" s="179"/>
      <c r="D103" s="180"/>
      <c r="E103" s="177">
        <f t="shared" si="38"/>
        <v>91.2</v>
      </c>
      <c r="F103" s="177">
        <f t="shared" si="38"/>
        <v>87</v>
      </c>
      <c r="G103" s="177">
        <f t="shared" si="38"/>
        <v>84</v>
      </c>
    </row>
    <row r="104" spans="1:10" s="162" customFormat="1" ht="72">
      <c r="A104" s="215" t="s">
        <v>416</v>
      </c>
      <c r="B104" s="236" t="s">
        <v>378</v>
      </c>
      <c r="C104" s="179"/>
      <c r="D104" s="180"/>
      <c r="E104" s="177">
        <f t="shared" si="38"/>
        <v>91.2</v>
      </c>
      <c r="F104" s="177">
        <f t="shared" si="38"/>
        <v>87</v>
      </c>
      <c r="G104" s="177">
        <f t="shared" si="38"/>
        <v>84</v>
      </c>
    </row>
    <row r="105" spans="1:10" s="162" customFormat="1" ht="36">
      <c r="A105" s="215" t="s">
        <v>375</v>
      </c>
      <c r="B105" s="236" t="s">
        <v>379</v>
      </c>
      <c r="C105" s="179"/>
      <c r="D105" s="180"/>
      <c r="E105" s="177">
        <f>SUM(E106)</f>
        <v>91.2</v>
      </c>
      <c r="F105" s="177">
        <f>SUM(F106)</f>
        <v>87</v>
      </c>
      <c r="G105" s="177">
        <f>SUM(G106)</f>
        <v>84</v>
      </c>
    </row>
    <row r="106" spans="1:10" s="164" customFormat="1">
      <c r="A106" s="246" t="s">
        <v>338</v>
      </c>
      <c r="B106" s="280" t="s">
        <v>379</v>
      </c>
      <c r="C106" s="191">
        <v>200</v>
      </c>
      <c r="D106" s="194" t="s">
        <v>49</v>
      </c>
      <c r="E106" s="268">
        <v>91.2</v>
      </c>
      <c r="F106" s="268">
        <v>87</v>
      </c>
      <c r="G106" s="268">
        <v>84</v>
      </c>
    </row>
    <row r="107" spans="1:10" s="163" customFormat="1" ht="60">
      <c r="A107" s="174" t="s">
        <v>126</v>
      </c>
      <c r="B107" s="175"/>
      <c r="C107" s="175"/>
      <c r="D107" s="176" t="s">
        <v>411</v>
      </c>
      <c r="E107" s="177">
        <f>SUM(E113+E115+E136+E148)</f>
        <v>10752.390000000001</v>
      </c>
      <c r="F107" s="177">
        <f>SUM(F113+F115+F136+F148)</f>
        <v>10098.520000000002</v>
      </c>
      <c r="G107" s="177">
        <f>SUM(G113+G115+G136+G148)</f>
        <v>10008.520000000002</v>
      </c>
    </row>
    <row r="108" spans="1:10" ht="60">
      <c r="A108" s="174" t="s">
        <v>126</v>
      </c>
      <c r="B108" s="175" t="s">
        <v>335</v>
      </c>
      <c r="C108" s="182"/>
      <c r="D108" s="176" t="s">
        <v>127</v>
      </c>
      <c r="E108" s="177">
        <f t="shared" ref="E108:G111" si="39">SUM(E109)</f>
        <v>180</v>
      </c>
      <c r="F108" s="177">
        <f t="shared" si="39"/>
        <v>180</v>
      </c>
      <c r="G108" s="177">
        <f t="shared" si="39"/>
        <v>180</v>
      </c>
      <c r="J108" s="267"/>
    </row>
    <row r="109" spans="1:10" ht="24">
      <c r="A109" s="213" t="s">
        <v>110</v>
      </c>
      <c r="B109" s="175" t="s">
        <v>111</v>
      </c>
      <c r="C109" s="182"/>
      <c r="D109" s="183"/>
      <c r="E109" s="177">
        <f t="shared" si="39"/>
        <v>180</v>
      </c>
      <c r="F109" s="177">
        <f t="shared" si="39"/>
        <v>180</v>
      </c>
      <c r="G109" s="177">
        <f t="shared" si="39"/>
        <v>180</v>
      </c>
    </row>
    <row r="110" spans="1:10" ht="24">
      <c r="A110" s="213" t="s">
        <v>309</v>
      </c>
      <c r="B110" s="241" t="s">
        <v>123</v>
      </c>
      <c r="C110" s="182"/>
      <c r="D110" s="183"/>
      <c r="E110" s="177">
        <f t="shared" si="39"/>
        <v>180</v>
      </c>
      <c r="F110" s="177">
        <f t="shared" si="39"/>
        <v>180</v>
      </c>
      <c r="G110" s="177">
        <f t="shared" si="39"/>
        <v>180</v>
      </c>
      <c r="I110" s="267"/>
    </row>
    <row r="111" spans="1:10">
      <c r="A111" s="213" t="s">
        <v>114</v>
      </c>
      <c r="B111" s="240" t="s">
        <v>124</v>
      </c>
      <c r="C111" s="182"/>
      <c r="D111" s="183"/>
      <c r="E111" s="177">
        <f t="shared" si="39"/>
        <v>180</v>
      </c>
      <c r="F111" s="177">
        <f t="shared" si="39"/>
        <v>180</v>
      </c>
      <c r="G111" s="177">
        <f t="shared" si="39"/>
        <v>180</v>
      </c>
    </row>
    <row r="112" spans="1:10" ht="24">
      <c r="A112" s="213" t="s">
        <v>116</v>
      </c>
      <c r="B112" s="241" t="s">
        <v>125</v>
      </c>
      <c r="C112" s="182"/>
      <c r="D112" s="183"/>
      <c r="E112" s="177">
        <f>SUM(E113)</f>
        <v>180</v>
      </c>
      <c r="F112" s="177">
        <f>SUM(F113)</f>
        <v>180</v>
      </c>
      <c r="G112" s="177">
        <f>SUM(G113)</f>
        <v>180</v>
      </c>
    </row>
    <row r="113" spans="1:7" s="282" customFormat="1">
      <c r="A113" s="218" t="s">
        <v>338</v>
      </c>
      <c r="B113" s="281" t="s">
        <v>125</v>
      </c>
      <c r="C113" s="277">
        <v>200</v>
      </c>
      <c r="D113" s="278" t="s">
        <v>127</v>
      </c>
      <c r="E113" s="184">
        <v>180</v>
      </c>
      <c r="F113" s="184">
        <v>180</v>
      </c>
      <c r="G113" s="184">
        <v>180</v>
      </c>
    </row>
    <row r="114" spans="1:7" ht="60.6" customHeight="1">
      <c r="A114" s="198" t="s">
        <v>316</v>
      </c>
      <c r="C114" s="199"/>
      <c r="D114" s="200" t="s">
        <v>120</v>
      </c>
      <c r="E114" s="177">
        <f t="shared" ref="E114:G114" si="40">SUM(E115)</f>
        <v>10314.130000000001</v>
      </c>
      <c r="F114" s="177">
        <f t="shared" si="40"/>
        <v>9915.0000000000018</v>
      </c>
      <c r="G114" s="177">
        <f t="shared" si="40"/>
        <v>9825.0000000000018</v>
      </c>
    </row>
    <row r="115" spans="1:7" s="164" customFormat="1" ht="28.2" customHeight="1">
      <c r="A115" s="215" t="s">
        <v>380</v>
      </c>
      <c r="B115" s="175" t="s">
        <v>335</v>
      </c>
      <c r="C115" s="192"/>
      <c r="D115" s="193"/>
      <c r="E115" s="283">
        <f>E119+E124</f>
        <v>10314.130000000001</v>
      </c>
      <c r="F115" s="283">
        <f t="shared" ref="F115:G115" si="41">F119+F124</f>
        <v>9915.0000000000018</v>
      </c>
      <c r="G115" s="283">
        <f t="shared" si="41"/>
        <v>9825.0000000000018</v>
      </c>
    </row>
    <row r="116" spans="1:7" s="163" customFormat="1" ht="24">
      <c r="A116" s="174" t="s">
        <v>110</v>
      </c>
      <c r="B116" s="175" t="s">
        <v>111</v>
      </c>
      <c r="C116" s="175"/>
      <c r="D116" s="176"/>
      <c r="E116" s="177">
        <f>SUM(E117)</f>
        <v>1983</v>
      </c>
      <c r="F116" s="177">
        <f>SUM(F117)</f>
        <v>1300</v>
      </c>
      <c r="G116" s="177">
        <f>SUM(G117)</f>
        <v>1300</v>
      </c>
    </row>
    <row r="117" spans="1:7" s="163" customFormat="1" ht="48">
      <c r="A117" s="174" t="s">
        <v>112</v>
      </c>
      <c r="B117" s="175" t="s">
        <v>113</v>
      </c>
      <c r="C117" s="175"/>
      <c r="D117" s="176"/>
      <c r="E117" s="177">
        <f t="shared" ref="E117:G118" si="42">SUM(E118)</f>
        <v>1983</v>
      </c>
      <c r="F117" s="177">
        <f t="shared" si="42"/>
        <v>1300</v>
      </c>
      <c r="G117" s="177">
        <f t="shared" si="42"/>
        <v>1300</v>
      </c>
    </row>
    <row r="118" spans="1:7" s="162" customFormat="1">
      <c r="A118" s="178" t="s">
        <v>114</v>
      </c>
      <c r="B118" s="179" t="s">
        <v>115</v>
      </c>
      <c r="C118" s="179"/>
      <c r="D118" s="180"/>
      <c r="E118" s="177">
        <f t="shared" si="42"/>
        <v>1983</v>
      </c>
      <c r="F118" s="177">
        <f t="shared" si="42"/>
        <v>1300</v>
      </c>
      <c r="G118" s="177">
        <f t="shared" si="42"/>
        <v>1300</v>
      </c>
    </row>
    <row r="119" spans="1:7" s="162" customFormat="1" ht="24">
      <c r="A119" s="178" t="s">
        <v>116</v>
      </c>
      <c r="B119" s="179" t="s">
        <v>117</v>
      </c>
      <c r="C119" s="179"/>
      <c r="D119" s="180"/>
      <c r="E119" s="177">
        <f>SUM(E121+E123)</f>
        <v>1983</v>
      </c>
      <c r="F119" s="177">
        <f t="shared" ref="F119:G119" si="43">SUM(F121+F123)</f>
        <v>1300</v>
      </c>
      <c r="G119" s="177">
        <f t="shared" si="43"/>
        <v>1300</v>
      </c>
    </row>
    <row r="120" spans="1:7" s="162" customFormat="1" ht="24">
      <c r="A120" s="233" t="s">
        <v>380</v>
      </c>
      <c r="B120" s="179" t="s">
        <v>117</v>
      </c>
      <c r="C120" s="179">
        <v>100</v>
      </c>
      <c r="D120" s="180"/>
      <c r="E120" s="177">
        <f t="shared" ref="E120:G122" si="44">SUM(E121)</f>
        <v>1569</v>
      </c>
      <c r="F120" s="177">
        <f t="shared" si="44"/>
        <v>992.51</v>
      </c>
      <c r="G120" s="177">
        <f t="shared" si="44"/>
        <v>992.51</v>
      </c>
    </row>
    <row r="121" spans="1:7" ht="22.8">
      <c r="A121" s="235" t="s">
        <v>380</v>
      </c>
      <c r="B121" s="182" t="s">
        <v>117</v>
      </c>
      <c r="C121" s="182">
        <v>100</v>
      </c>
      <c r="D121" s="183" t="s">
        <v>120</v>
      </c>
      <c r="E121" s="185">
        <v>1569</v>
      </c>
      <c r="F121" s="185">
        <v>992.51</v>
      </c>
      <c r="G121" s="185">
        <v>992.51</v>
      </c>
    </row>
    <row r="122" spans="1:7" s="162" customFormat="1" ht="50.4" customHeight="1">
      <c r="A122" s="233" t="s">
        <v>381</v>
      </c>
      <c r="B122" s="179" t="s">
        <v>117</v>
      </c>
      <c r="C122" s="179">
        <v>100</v>
      </c>
      <c r="D122" s="180"/>
      <c r="E122" s="177">
        <f t="shared" si="44"/>
        <v>414</v>
      </c>
      <c r="F122" s="177">
        <f t="shared" si="44"/>
        <v>307.49</v>
      </c>
      <c r="G122" s="177">
        <f t="shared" si="44"/>
        <v>307.49</v>
      </c>
    </row>
    <row r="123" spans="1:7" ht="45.6">
      <c r="A123" s="235" t="s">
        <v>381</v>
      </c>
      <c r="B123" s="182" t="s">
        <v>117</v>
      </c>
      <c r="C123" s="182">
        <v>100</v>
      </c>
      <c r="D123" s="183" t="s">
        <v>120</v>
      </c>
      <c r="E123" s="187">
        <v>414</v>
      </c>
      <c r="F123" s="187">
        <v>307.49</v>
      </c>
      <c r="G123" s="187">
        <v>307.49</v>
      </c>
    </row>
    <row r="124" spans="1:7" s="163" customFormat="1" ht="24">
      <c r="A124" s="174" t="s">
        <v>309</v>
      </c>
      <c r="B124" s="175" t="s">
        <v>123</v>
      </c>
      <c r="C124" s="175"/>
      <c r="D124" s="176" t="s">
        <v>120</v>
      </c>
      <c r="E124" s="177">
        <f t="shared" ref="E124:G124" si="45">SUM(E125)</f>
        <v>8331.130000000001</v>
      </c>
      <c r="F124" s="177">
        <f t="shared" si="45"/>
        <v>8615.0000000000018</v>
      </c>
      <c r="G124" s="177">
        <f t="shared" si="45"/>
        <v>8525.0000000000018</v>
      </c>
    </row>
    <row r="125" spans="1:7" s="162" customFormat="1">
      <c r="A125" s="178" t="s">
        <v>114</v>
      </c>
      <c r="B125" s="179" t="s">
        <v>124</v>
      </c>
      <c r="C125" s="179"/>
      <c r="D125" s="180"/>
      <c r="E125" s="195">
        <f>SUM(E127+E129+E131+E133)</f>
        <v>8331.130000000001</v>
      </c>
      <c r="F125" s="195">
        <f t="shared" ref="F125:G125" si="46">SUM(F127+F129+F131+F133)</f>
        <v>8615.0000000000018</v>
      </c>
      <c r="G125" s="195">
        <f t="shared" si="46"/>
        <v>8525.0000000000018</v>
      </c>
    </row>
    <row r="126" spans="1:7" s="163" customFormat="1" ht="24">
      <c r="A126" s="174" t="s">
        <v>116</v>
      </c>
      <c r="B126" s="175" t="s">
        <v>125</v>
      </c>
      <c r="C126" s="175"/>
      <c r="D126" s="176"/>
      <c r="E126" s="177">
        <f>SUM(E127)</f>
        <v>5922.8</v>
      </c>
      <c r="F126" s="177">
        <f>SUM(F127)</f>
        <v>5996.45</v>
      </c>
      <c r="G126" s="177">
        <f>SUM(G127)</f>
        <v>5996.45</v>
      </c>
    </row>
    <row r="127" spans="1:7" s="164" customFormat="1" ht="22.8">
      <c r="A127" s="218" t="s">
        <v>380</v>
      </c>
      <c r="B127" s="191" t="s">
        <v>125</v>
      </c>
      <c r="C127" s="191">
        <v>100</v>
      </c>
      <c r="D127" s="194" t="s">
        <v>120</v>
      </c>
      <c r="E127" s="184">
        <v>5922.8</v>
      </c>
      <c r="F127" s="184">
        <v>5996.45</v>
      </c>
      <c r="G127" s="184">
        <v>5996.45</v>
      </c>
    </row>
    <row r="128" spans="1:7" s="163" customFormat="1" ht="55.8" customHeight="1">
      <c r="A128" s="215" t="s">
        <v>381</v>
      </c>
      <c r="B128" s="175" t="s">
        <v>125</v>
      </c>
      <c r="C128" s="175">
        <v>100</v>
      </c>
      <c r="D128" s="176"/>
      <c r="E128" s="177">
        <f t="shared" ref="E128:G128" si="47">SUM(E129)</f>
        <v>1630.3</v>
      </c>
      <c r="F128" s="177">
        <f t="shared" si="47"/>
        <v>1810.93</v>
      </c>
      <c r="G128" s="177">
        <f t="shared" si="47"/>
        <v>1810.93</v>
      </c>
    </row>
    <row r="129" spans="1:7" s="164" customFormat="1" ht="45.6">
      <c r="A129" s="218" t="s">
        <v>381</v>
      </c>
      <c r="B129" s="191" t="s">
        <v>125</v>
      </c>
      <c r="C129" s="191">
        <v>100</v>
      </c>
      <c r="D129" s="194" t="s">
        <v>120</v>
      </c>
      <c r="E129" s="184">
        <v>1630.3</v>
      </c>
      <c r="F129" s="184">
        <v>1810.93</v>
      </c>
      <c r="G129" s="184">
        <v>1810.93</v>
      </c>
    </row>
    <row r="130" spans="1:7" s="162" customFormat="1">
      <c r="A130" s="215" t="s">
        <v>338</v>
      </c>
      <c r="B130" s="223" t="s">
        <v>125</v>
      </c>
      <c r="C130" s="241">
        <v>200</v>
      </c>
      <c r="D130" s="260"/>
      <c r="E130" s="263">
        <f>SUM(E131)</f>
        <v>378.03</v>
      </c>
      <c r="F130" s="263">
        <f t="shared" ref="F130:G130" si="48">SUM(F131)</f>
        <v>426</v>
      </c>
      <c r="G130" s="263">
        <f t="shared" si="48"/>
        <v>502</v>
      </c>
    </row>
    <row r="131" spans="1:7">
      <c r="A131" s="218" t="s">
        <v>338</v>
      </c>
      <c r="B131" s="232" t="s">
        <v>125</v>
      </c>
      <c r="C131" s="242">
        <v>200</v>
      </c>
      <c r="D131" s="261"/>
      <c r="E131" s="264">
        <v>378.03</v>
      </c>
      <c r="F131" s="264">
        <v>426</v>
      </c>
      <c r="G131" s="264">
        <v>502</v>
      </c>
    </row>
    <row r="132" spans="1:7" s="162" customFormat="1">
      <c r="A132" s="215" t="s">
        <v>393</v>
      </c>
      <c r="B132" s="223" t="s">
        <v>125</v>
      </c>
      <c r="C132" s="241">
        <v>200</v>
      </c>
      <c r="D132" s="260"/>
      <c r="E132" s="263">
        <f>SUM(E133)</f>
        <v>400</v>
      </c>
      <c r="F132" s="263">
        <f t="shared" ref="F132:G132" si="49">SUM(F133)</f>
        <v>381.62</v>
      </c>
      <c r="G132" s="263">
        <f t="shared" si="49"/>
        <v>215.62</v>
      </c>
    </row>
    <row r="133" spans="1:7">
      <c r="A133" s="218" t="s">
        <v>393</v>
      </c>
      <c r="B133" s="232" t="s">
        <v>125</v>
      </c>
      <c r="C133" s="242">
        <v>200</v>
      </c>
      <c r="D133" s="262" t="s">
        <v>120</v>
      </c>
      <c r="E133" s="265">
        <v>400</v>
      </c>
      <c r="F133" s="265">
        <v>381.62</v>
      </c>
      <c r="G133" s="265">
        <v>215.62</v>
      </c>
    </row>
    <row r="134" spans="1:7" ht="48">
      <c r="A134" s="178" t="s">
        <v>138</v>
      </c>
      <c r="B134" s="175" t="s">
        <v>335</v>
      </c>
      <c r="C134" s="196"/>
      <c r="D134" s="200" t="s">
        <v>139</v>
      </c>
      <c r="E134" s="177">
        <f>SUM(E135)</f>
        <v>254.74</v>
      </c>
      <c r="F134" s="177">
        <f t="shared" ref="F134:G136" si="50">SUM(F135)</f>
        <v>0</v>
      </c>
      <c r="G134" s="177">
        <f t="shared" si="50"/>
        <v>0</v>
      </c>
    </row>
    <row r="135" spans="1:7" s="163" customFormat="1" ht="24">
      <c r="A135" s="202" t="s">
        <v>310</v>
      </c>
      <c r="B135" s="175" t="s">
        <v>111</v>
      </c>
      <c r="C135" s="175"/>
      <c r="D135" s="176"/>
      <c r="E135" s="177">
        <f t="shared" ref="E135:E136" si="51">SUM(E136)</f>
        <v>254.74</v>
      </c>
      <c r="F135" s="177">
        <f t="shared" si="50"/>
        <v>0</v>
      </c>
      <c r="G135" s="177">
        <f t="shared" si="50"/>
        <v>0</v>
      </c>
    </row>
    <row r="136" spans="1:7" s="162" customFormat="1" ht="24">
      <c r="A136" s="202" t="s">
        <v>311</v>
      </c>
      <c r="B136" s="179" t="s">
        <v>123</v>
      </c>
      <c r="C136" s="179"/>
      <c r="D136" s="180"/>
      <c r="E136" s="177">
        <f t="shared" si="51"/>
        <v>254.74</v>
      </c>
      <c r="F136" s="177">
        <f t="shared" si="50"/>
        <v>0</v>
      </c>
      <c r="G136" s="177">
        <f t="shared" si="50"/>
        <v>0</v>
      </c>
    </row>
    <row r="137" spans="1:7" s="163" customFormat="1">
      <c r="A137" s="238" t="s">
        <v>114</v>
      </c>
      <c r="B137" s="175" t="s">
        <v>124</v>
      </c>
      <c r="C137" s="192"/>
      <c r="D137" s="193"/>
      <c r="E137" s="177">
        <f>SUM(E139+E142)</f>
        <v>254.74</v>
      </c>
      <c r="F137" s="177">
        <f>SUM(F139+F142)</f>
        <v>0</v>
      </c>
      <c r="G137" s="177">
        <f>SUM(G139+G142)</f>
        <v>0</v>
      </c>
    </row>
    <row r="138" spans="1:7" s="162" customFormat="1" ht="60">
      <c r="A138" s="174" t="s">
        <v>135</v>
      </c>
      <c r="B138" s="179" t="s">
        <v>136</v>
      </c>
      <c r="C138" s="179"/>
      <c r="D138" s="180" t="s">
        <v>139</v>
      </c>
      <c r="E138" s="177">
        <f>SUM(E139)</f>
        <v>217.04</v>
      </c>
      <c r="F138" s="177">
        <f>SUM(F139)</f>
        <v>0</v>
      </c>
      <c r="G138" s="177">
        <f>SUM(G139)</f>
        <v>0</v>
      </c>
    </row>
    <row r="139" spans="1:7">
      <c r="A139" s="214" t="s">
        <v>382</v>
      </c>
      <c r="B139" s="182" t="s">
        <v>141</v>
      </c>
      <c r="C139" s="182">
        <v>500</v>
      </c>
      <c r="D139" s="183" t="s">
        <v>139</v>
      </c>
      <c r="E139" s="184">
        <v>217.04</v>
      </c>
      <c r="F139" s="185">
        <v>0</v>
      </c>
      <c r="G139" s="185">
        <v>0</v>
      </c>
    </row>
    <row r="140" spans="1:7" s="162" customFormat="1" ht="60">
      <c r="A140" s="221" t="s">
        <v>140</v>
      </c>
      <c r="B140" s="179" t="s">
        <v>141</v>
      </c>
      <c r="C140" s="179"/>
      <c r="D140" s="180" t="s">
        <v>139</v>
      </c>
      <c r="E140" s="177">
        <f t="shared" ref="E140:G141" si="52">SUM(E141)</f>
        <v>37.700000000000003</v>
      </c>
      <c r="F140" s="177">
        <f t="shared" si="52"/>
        <v>0</v>
      </c>
      <c r="G140" s="177">
        <f t="shared" si="52"/>
        <v>0</v>
      </c>
    </row>
    <row r="141" spans="1:7" s="162" customFormat="1">
      <c r="A141" s="211" t="s">
        <v>382</v>
      </c>
      <c r="B141" s="179" t="s">
        <v>141</v>
      </c>
      <c r="C141" s="179">
        <v>500</v>
      </c>
      <c r="D141" s="180"/>
      <c r="E141" s="177">
        <f t="shared" si="52"/>
        <v>37.700000000000003</v>
      </c>
      <c r="F141" s="177">
        <f t="shared" si="52"/>
        <v>0</v>
      </c>
      <c r="G141" s="177">
        <f t="shared" si="52"/>
        <v>0</v>
      </c>
    </row>
    <row r="142" spans="1:7">
      <c r="A142" s="214" t="s">
        <v>382</v>
      </c>
      <c r="B142" s="182" t="s">
        <v>141</v>
      </c>
      <c r="C142" s="182">
        <v>500</v>
      </c>
      <c r="D142" s="183" t="s">
        <v>139</v>
      </c>
      <c r="E142" s="186">
        <v>37.700000000000003</v>
      </c>
      <c r="F142" s="186">
        <v>0</v>
      </c>
      <c r="G142" s="186">
        <v>0</v>
      </c>
    </row>
    <row r="143" spans="1:7" ht="24">
      <c r="A143" s="202" t="s">
        <v>110</v>
      </c>
      <c r="B143" s="203" t="s">
        <v>335</v>
      </c>
      <c r="C143" s="196"/>
      <c r="D143" s="200" t="s">
        <v>71</v>
      </c>
      <c r="E143" s="177">
        <f t="shared" ref="E143:G146" si="53">SUM(E144)</f>
        <v>3.52</v>
      </c>
      <c r="F143" s="177">
        <f t="shared" si="53"/>
        <v>3.52</v>
      </c>
      <c r="G143" s="177">
        <f t="shared" si="53"/>
        <v>3.52</v>
      </c>
    </row>
    <row r="144" spans="1:7" ht="24">
      <c r="A144" s="202" t="s">
        <v>309</v>
      </c>
      <c r="B144" s="203" t="s">
        <v>111</v>
      </c>
      <c r="C144" s="196"/>
      <c r="D144" s="197"/>
      <c r="E144" s="177">
        <f t="shared" si="53"/>
        <v>3.52</v>
      </c>
      <c r="F144" s="177">
        <f t="shared" si="53"/>
        <v>3.52</v>
      </c>
      <c r="G144" s="177">
        <f t="shared" si="53"/>
        <v>3.52</v>
      </c>
    </row>
    <row r="145" spans="1:10">
      <c r="A145" s="204" t="s">
        <v>114</v>
      </c>
      <c r="B145" s="203" t="s">
        <v>123</v>
      </c>
      <c r="C145" s="196"/>
      <c r="D145" s="197"/>
      <c r="E145" s="177">
        <f t="shared" si="53"/>
        <v>3.52</v>
      </c>
      <c r="F145" s="177">
        <f t="shared" si="53"/>
        <v>3.52</v>
      </c>
      <c r="G145" s="177">
        <f t="shared" si="53"/>
        <v>3.52</v>
      </c>
    </row>
    <row r="146" spans="1:10" s="162" customFormat="1" ht="60" customHeight="1">
      <c r="A146" s="178" t="s">
        <v>142</v>
      </c>
      <c r="B146" s="179" t="s">
        <v>124</v>
      </c>
      <c r="C146" s="179"/>
      <c r="D146" s="180"/>
      <c r="E146" s="177">
        <f t="shared" si="53"/>
        <v>3.52</v>
      </c>
      <c r="F146" s="177">
        <f t="shared" si="53"/>
        <v>3.52</v>
      </c>
      <c r="G146" s="177">
        <f t="shared" si="53"/>
        <v>3.52</v>
      </c>
    </row>
    <row r="147" spans="1:10" s="162" customFormat="1">
      <c r="A147" s="211" t="s">
        <v>338</v>
      </c>
      <c r="B147" s="179" t="s">
        <v>143</v>
      </c>
      <c r="C147" s="199">
        <v>200</v>
      </c>
      <c r="D147" s="200"/>
      <c r="E147" s="177">
        <f t="shared" ref="E147:G147" si="54">SUM(E148)</f>
        <v>3.52</v>
      </c>
      <c r="F147" s="177">
        <f t="shared" si="54"/>
        <v>3.52</v>
      </c>
      <c r="G147" s="177">
        <f t="shared" si="54"/>
        <v>3.52</v>
      </c>
    </row>
    <row r="148" spans="1:10">
      <c r="A148" s="214" t="s">
        <v>338</v>
      </c>
      <c r="B148" s="182" t="s">
        <v>143</v>
      </c>
      <c r="C148" s="196">
        <v>200</v>
      </c>
      <c r="D148" s="197" t="s">
        <v>71</v>
      </c>
      <c r="E148" s="185">
        <v>3.52</v>
      </c>
      <c r="F148" s="185">
        <v>3.52</v>
      </c>
      <c r="G148" s="185">
        <v>3.52</v>
      </c>
    </row>
    <row r="149" spans="1:10" s="162" customFormat="1">
      <c r="A149" s="233" t="s">
        <v>383</v>
      </c>
      <c r="B149" s="179"/>
      <c r="C149" s="179"/>
      <c r="D149" s="180" t="s">
        <v>154</v>
      </c>
      <c r="E149" s="177">
        <f t="shared" ref="E149:G153" si="55">SUM(E150)</f>
        <v>60</v>
      </c>
      <c r="F149" s="177">
        <f t="shared" si="55"/>
        <v>60</v>
      </c>
      <c r="G149" s="177">
        <f t="shared" si="55"/>
        <v>60</v>
      </c>
    </row>
    <row r="150" spans="1:10" s="162" customFormat="1">
      <c r="A150" s="217" t="s">
        <v>383</v>
      </c>
      <c r="B150" s="223" t="s">
        <v>335</v>
      </c>
      <c r="C150" s="179"/>
      <c r="D150" s="180"/>
      <c r="E150" s="177">
        <f t="shared" si="55"/>
        <v>60</v>
      </c>
      <c r="F150" s="177">
        <f t="shared" si="55"/>
        <v>60</v>
      </c>
      <c r="G150" s="177">
        <f t="shared" si="55"/>
        <v>60</v>
      </c>
      <c r="J150" s="266"/>
    </row>
    <row r="151" spans="1:10" s="162" customFormat="1" ht="24">
      <c r="A151" s="215" t="s">
        <v>144</v>
      </c>
      <c r="B151" s="223" t="s">
        <v>145</v>
      </c>
      <c r="C151" s="179"/>
      <c r="D151" s="180"/>
      <c r="E151" s="177">
        <f t="shared" si="55"/>
        <v>60</v>
      </c>
      <c r="F151" s="177">
        <f t="shared" si="55"/>
        <v>60</v>
      </c>
      <c r="G151" s="177">
        <f t="shared" si="55"/>
        <v>60</v>
      </c>
    </row>
    <row r="152" spans="1:10" s="162" customFormat="1">
      <c r="A152" s="211" t="s">
        <v>114</v>
      </c>
      <c r="B152" s="241" t="s">
        <v>146</v>
      </c>
      <c r="C152" s="179"/>
      <c r="D152" s="180"/>
      <c r="E152" s="177">
        <f t="shared" si="55"/>
        <v>60</v>
      </c>
      <c r="F152" s="177">
        <f t="shared" si="55"/>
        <v>60</v>
      </c>
      <c r="G152" s="177">
        <f t="shared" si="55"/>
        <v>60</v>
      </c>
    </row>
    <row r="153" spans="1:10" s="162" customFormat="1">
      <c r="A153" s="211" t="s">
        <v>114</v>
      </c>
      <c r="B153" s="241" t="s">
        <v>147</v>
      </c>
      <c r="C153" s="179"/>
      <c r="D153" s="180"/>
      <c r="E153" s="177">
        <f t="shared" si="55"/>
        <v>60</v>
      </c>
      <c r="F153" s="177">
        <f t="shared" si="55"/>
        <v>60</v>
      </c>
      <c r="G153" s="177">
        <f t="shared" si="55"/>
        <v>60</v>
      </c>
    </row>
    <row r="154" spans="1:10" s="162" customFormat="1" ht="37.200000000000003" customHeight="1">
      <c r="A154" s="211" t="s">
        <v>384</v>
      </c>
      <c r="B154" s="175" t="s">
        <v>153</v>
      </c>
      <c r="C154" s="199"/>
      <c r="D154" s="200"/>
      <c r="E154" s="177">
        <f>SUM(E155)</f>
        <v>60</v>
      </c>
      <c r="F154" s="177">
        <f>SUM(F155)</f>
        <v>60</v>
      </c>
      <c r="G154" s="177">
        <f>SUM(G155)</f>
        <v>60</v>
      </c>
    </row>
    <row r="155" spans="1:10" s="165" customFormat="1">
      <c r="A155" s="214" t="s">
        <v>385</v>
      </c>
      <c r="B155" s="191" t="s">
        <v>153</v>
      </c>
      <c r="C155" s="196">
        <v>800</v>
      </c>
      <c r="D155" s="197" t="s">
        <v>154</v>
      </c>
      <c r="E155" s="184">
        <v>60</v>
      </c>
      <c r="F155" s="184">
        <v>60</v>
      </c>
      <c r="G155" s="184">
        <v>60</v>
      </c>
    </row>
    <row r="156" spans="1:10" s="163" customFormat="1" ht="24">
      <c r="A156" s="174" t="s">
        <v>312</v>
      </c>
      <c r="B156" s="175" t="s">
        <v>145</v>
      </c>
      <c r="C156" s="175"/>
      <c r="D156" s="176" t="s">
        <v>71</v>
      </c>
      <c r="E156" s="177">
        <f t="shared" ref="E156:G158" si="56">SUM(E157)</f>
        <v>895.76</v>
      </c>
      <c r="F156" s="177">
        <f t="shared" si="56"/>
        <v>52.5</v>
      </c>
      <c r="G156" s="177">
        <f t="shared" si="56"/>
        <v>52.5</v>
      </c>
    </row>
    <row r="157" spans="1:10" s="163" customFormat="1">
      <c r="A157" s="205" t="s">
        <v>114</v>
      </c>
      <c r="B157" s="175" t="s">
        <v>146</v>
      </c>
      <c r="C157" s="192"/>
      <c r="D157" s="193"/>
      <c r="E157" s="177">
        <f t="shared" si="56"/>
        <v>895.76</v>
      </c>
      <c r="F157" s="177">
        <f t="shared" si="56"/>
        <v>52.5</v>
      </c>
      <c r="G157" s="177">
        <f t="shared" si="56"/>
        <v>52.5</v>
      </c>
    </row>
    <row r="158" spans="1:10" s="163" customFormat="1">
      <c r="A158" s="205" t="s">
        <v>114</v>
      </c>
      <c r="B158" s="175" t="s">
        <v>147</v>
      </c>
      <c r="C158" s="192"/>
      <c r="D158" s="193"/>
      <c r="E158" s="177">
        <f t="shared" si="56"/>
        <v>895.76</v>
      </c>
      <c r="F158" s="177">
        <f t="shared" si="56"/>
        <v>52.5</v>
      </c>
      <c r="G158" s="177">
        <f t="shared" si="56"/>
        <v>52.5</v>
      </c>
    </row>
    <row r="159" spans="1:10" s="245" customFormat="1" ht="24">
      <c r="A159" s="215" t="s">
        <v>155</v>
      </c>
      <c r="B159" s="179" t="s">
        <v>156</v>
      </c>
      <c r="C159" s="243"/>
      <c r="D159" s="244"/>
      <c r="E159" s="177">
        <f>SUM(E160)</f>
        <v>895.76</v>
      </c>
      <c r="F159" s="177">
        <f t="shared" ref="F159:G159" si="57">SUM(F160)</f>
        <v>52.5</v>
      </c>
      <c r="G159" s="177">
        <f t="shared" si="57"/>
        <v>52.5</v>
      </c>
    </row>
    <row r="160" spans="1:10" s="165" customFormat="1">
      <c r="A160" s="246" t="s">
        <v>338</v>
      </c>
      <c r="B160" s="182" t="s">
        <v>156</v>
      </c>
      <c r="C160" s="182">
        <v>200</v>
      </c>
      <c r="D160" s="183" t="s">
        <v>71</v>
      </c>
      <c r="E160" s="184">
        <v>895.76</v>
      </c>
      <c r="F160" s="184">
        <v>52.5</v>
      </c>
      <c r="G160" s="184">
        <v>52.5</v>
      </c>
    </row>
    <row r="161" spans="1:7" s="282" customFormat="1">
      <c r="A161" s="205" t="s">
        <v>313</v>
      </c>
      <c r="B161" s="175"/>
      <c r="C161" s="277"/>
      <c r="D161" s="193" t="s">
        <v>319</v>
      </c>
      <c r="E161" s="177">
        <f t="shared" ref="E161:G171" si="58">SUM(E162)</f>
        <v>214.79999999999998</v>
      </c>
      <c r="F161" s="177">
        <f t="shared" si="58"/>
        <v>233.1</v>
      </c>
      <c r="G161" s="177">
        <f t="shared" si="58"/>
        <v>240.79999999999998</v>
      </c>
    </row>
    <row r="162" spans="1:7" s="163" customFormat="1" ht="24">
      <c r="A162" s="174" t="s">
        <v>161</v>
      </c>
      <c r="B162" s="175" t="s">
        <v>335</v>
      </c>
      <c r="C162" s="175"/>
      <c r="D162" s="176" t="s">
        <v>160</v>
      </c>
      <c r="E162" s="177">
        <f t="shared" si="58"/>
        <v>214.79999999999998</v>
      </c>
      <c r="F162" s="177">
        <f t="shared" si="58"/>
        <v>233.1</v>
      </c>
      <c r="G162" s="177">
        <f t="shared" si="58"/>
        <v>240.79999999999998</v>
      </c>
    </row>
    <row r="163" spans="1:7" s="163" customFormat="1" ht="24">
      <c r="A163" s="205" t="s">
        <v>144</v>
      </c>
      <c r="B163" s="175" t="s">
        <v>145</v>
      </c>
      <c r="C163" s="192"/>
      <c r="D163" s="193"/>
      <c r="E163" s="177">
        <f t="shared" si="58"/>
        <v>214.79999999999998</v>
      </c>
      <c r="F163" s="177">
        <f t="shared" si="58"/>
        <v>233.1</v>
      </c>
      <c r="G163" s="177">
        <f t="shared" si="58"/>
        <v>240.79999999999998</v>
      </c>
    </row>
    <row r="164" spans="1:7" s="163" customFormat="1">
      <c r="A164" s="205" t="s">
        <v>114</v>
      </c>
      <c r="B164" s="175" t="s">
        <v>146</v>
      </c>
      <c r="C164" s="192"/>
      <c r="D164" s="193"/>
      <c r="E164" s="177">
        <f t="shared" si="58"/>
        <v>214.79999999999998</v>
      </c>
      <c r="F164" s="177">
        <f t="shared" si="58"/>
        <v>233.1</v>
      </c>
      <c r="G164" s="177">
        <f t="shared" si="58"/>
        <v>240.79999999999998</v>
      </c>
    </row>
    <row r="165" spans="1:7" s="163" customFormat="1">
      <c r="A165" s="205" t="s">
        <v>114</v>
      </c>
      <c r="B165" s="175" t="s">
        <v>147</v>
      </c>
      <c r="C165" s="192"/>
      <c r="D165" s="193"/>
      <c r="E165" s="177">
        <f t="shared" si="58"/>
        <v>214.79999999999998</v>
      </c>
      <c r="F165" s="177">
        <f t="shared" si="58"/>
        <v>233.1</v>
      </c>
      <c r="G165" s="177">
        <f t="shared" si="58"/>
        <v>240.79999999999998</v>
      </c>
    </row>
    <row r="166" spans="1:7" s="163" customFormat="1" ht="47.4" customHeight="1">
      <c r="A166" s="205" t="s">
        <v>314</v>
      </c>
      <c r="B166" s="175" t="s">
        <v>159</v>
      </c>
      <c r="C166" s="192"/>
      <c r="D166" s="193"/>
      <c r="E166" s="177">
        <f>SUM(E168+E170+E172)</f>
        <v>214.79999999999998</v>
      </c>
      <c r="F166" s="177">
        <f t="shared" ref="F166:G166" si="59">SUM(F168+F170+F172)</f>
        <v>233.1</v>
      </c>
      <c r="G166" s="177">
        <f t="shared" si="59"/>
        <v>240.79999999999998</v>
      </c>
    </row>
    <row r="167" spans="1:7" s="163" customFormat="1" ht="24">
      <c r="A167" s="211" t="s">
        <v>380</v>
      </c>
      <c r="B167" s="175" t="s">
        <v>159</v>
      </c>
      <c r="C167" s="175">
        <v>100</v>
      </c>
      <c r="D167" s="176"/>
      <c r="E167" s="177">
        <f t="shared" si="58"/>
        <v>153.52000000000001</v>
      </c>
      <c r="F167" s="177">
        <f t="shared" si="58"/>
        <v>166.57</v>
      </c>
      <c r="G167" s="177">
        <f t="shared" si="58"/>
        <v>184.95</v>
      </c>
    </row>
    <row r="168" spans="1:7" s="163" customFormat="1" ht="22.8">
      <c r="A168" s="214" t="s">
        <v>380</v>
      </c>
      <c r="B168" s="191" t="s">
        <v>159</v>
      </c>
      <c r="C168" s="191">
        <v>100</v>
      </c>
      <c r="D168" s="194" t="s">
        <v>160</v>
      </c>
      <c r="E168" s="184">
        <v>153.52000000000001</v>
      </c>
      <c r="F168" s="184">
        <v>166.57</v>
      </c>
      <c r="G168" s="184">
        <v>184.95</v>
      </c>
    </row>
    <row r="169" spans="1:7" s="163" customFormat="1" ht="52.8" customHeight="1">
      <c r="A169" s="211" t="s">
        <v>381</v>
      </c>
      <c r="B169" s="175" t="s">
        <v>159</v>
      </c>
      <c r="C169" s="175">
        <v>100</v>
      </c>
      <c r="D169" s="176"/>
      <c r="E169" s="177">
        <f t="shared" si="58"/>
        <v>46.36</v>
      </c>
      <c r="F169" s="177">
        <f t="shared" si="58"/>
        <v>50.61</v>
      </c>
      <c r="G169" s="177">
        <f t="shared" si="58"/>
        <v>55.85</v>
      </c>
    </row>
    <row r="170" spans="1:7" s="163" customFormat="1" ht="45.6">
      <c r="A170" s="247" t="s">
        <v>381</v>
      </c>
      <c r="B170" s="191" t="s">
        <v>159</v>
      </c>
      <c r="C170" s="191">
        <v>100</v>
      </c>
      <c r="D170" s="194" t="s">
        <v>160</v>
      </c>
      <c r="E170" s="184">
        <v>46.36</v>
      </c>
      <c r="F170" s="184">
        <v>50.61</v>
      </c>
      <c r="G170" s="184">
        <v>55.85</v>
      </c>
    </row>
    <row r="171" spans="1:7" s="163" customFormat="1">
      <c r="A171" s="215" t="s">
        <v>338</v>
      </c>
      <c r="B171" s="175" t="s">
        <v>159</v>
      </c>
      <c r="C171" s="175">
        <v>200</v>
      </c>
      <c r="D171" s="176"/>
      <c r="E171" s="177">
        <f t="shared" si="58"/>
        <v>14.92</v>
      </c>
      <c r="F171" s="177">
        <f t="shared" si="58"/>
        <v>15.92</v>
      </c>
      <c r="G171" s="177">
        <f t="shared" si="58"/>
        <v>0</v>
      </c>
    </row>
    <row r="172" spans="1:7" s="163" customFormat="1">
      <c r="A172" s="218" t="s">
        <v>338</v>
      </c>
      <c r="B172" s="191" t="s">
        <v>159</v>
      </c>
      <c r="C172" s="191">
        <v>200</v>
      </c>
      <c r="D172" s="194" t="s">
        <v>160</v>
      </c>
      <c r="E172" s="184">
        <v>14.92</v>
      </c>
      <c r="F172" s="184">
        <v>15.92</v>
      </c>
      <c r="G172" s="184">
        <v>0</v>
      </c>
    </row>
    <row r="173" spans="1:7" s="163" customFormat="1" ht="24">
      <c r="A173" s="215" t="s">
        <v>144</v>
      </c>
      <c r="B173" s="248" t="s">
        <v>387</v>
      </c>
      <c r="C173" s="175"/>
      <c r="D173" s="176" t="s">
        <v>64</v>
      </c>
      <c r="E173" s="177">
        <f t="shared" ref="E173:G175" si="60">SUM(E174)</f>
        <v>321.76</v>
      </c>
      <c r="F173" s="177">
        <f t="shared" si="60"/>
        <v>0</v>
      </c>
      <c r="G173" s="177">
        <f t="shared" si="60"/>
        <v>0</v>
      </c>
    </row>
    <row r="174" spans="1:7" s="163" customFormat="1">
      <c r="A174" s="215" t="s">
        <v>114</v>
      </c>
      <c r="B174" s="248" t="s">
        <v>388</v>
      </c>
      <c r="C174" s="175"/>
      <c r="D174" s="176"/>
      <c r="E174" s="177">
        <f t="shared" si="60"/>
        <v>321.76</v>
      </c>
      <c r="F174" s="177">
        <f t="shared" si="60"/>
        <v>0</v>
      </c>
      <c r="G174" s="177">
        <f t="shared" si="60"/>
        <v>0</v>
      </c>
    </row>
    <row r="175" spans="1:7" s="163" customFormat="1">
      <c r="A175" s="215" t="s">
        <v>114</v>
      </c>
      <c r="B175" s="248" t="s">
        <v>389</v>
      </c>
      <c r="C175" s="175"/>
      <c r="D175" s="176"/>
      <c r="E175" s="177">
        <f t="shared" si="60"/>
        <v>321.76</v>
      </c>
      <c r="F175" s="177">
        <f t="shared" si="60"/>
        <v>0</v>
      </c>
      <c r="G175" s="177">
        <f t="shared" si="60"/>
        <v>0</v>
      </c>
    </row>
    <row r="176" spans="1:7" s="163" customFormat="1" ht="36">
      <c r="A176" s="215" t="s">
        <v>386</v>
      </c>
      <c r="B176" s="248" t="s">
        <v>390</v>
      </c>
      <c r="C176" s="175"/>
      <c r="D176" s="176"/>
      <c r="E176" s="177">
        <f>SUM(E177)</f>
        <v>321.76</v>
      </c>
      <c r="F176" s="177">
        <f t="shared" ref="F176:G176" si="61">SUM(F177)</f>
        <v>0</v>
      </c>
      <c r="G176" s="177">
        <f t="shared" si="61"/>
        <v>0</v>
      </c>
    </row>
    <row r="177" spans="1:7" s="163" customFormat="1">
      <c r="A177" s="218" t="s">
        <v>338</v>
      </c>
      <c r="B177" s="249" t="s">
        <v>390</v>
      </c>
      <c r="C177" s="191">
        <v>200</v>
      </c>
      <c r="D177" s="194" t="s">
        <v>64</v>
      </c>
      <c r="E177" s="184">
        <v>321.76</v>
      </c>
      <c r="F177" s="184">
        <v>0</v>
      </c>
      <c r="G177" s="184">
        <v>0</v>
      </c>
    </row>
    <row r="178" spans="1:7" s="163" customFormat="1" ht="24">
      <c r="A178" s="215" t="s">
        <v>144</v>
      </c>
      <c r="B178" s="175" t="s">
        <v>145</v>
      </c>
      <c r="C178" s="175"/>
      <c r="D178" s="176" t="s">
        <v>60</v>
      </c>
      <c r="E178" s="177">
        <f t="shared" ref="E178:G184" si="62">SUM(E179)</f>
        <v>344.5</v>
      </c>
      <c r="F178" s="177">
        <f t="shared" si="62"/>
        <v>159</v>
      </c>
      <c r="G178" s="177">
        <f t="shared" si="62"/>
        <v>0</v>
      </c>
    </row>
    <row r="179" spans="1:7" s="162" customFormat="1">
      <c r="A179" s="211" t="s">
        <v>114</v>
      </c>
      <c r="B179" s="179" t="s">
        <v>146</v>
      </c>
      <c r="C179" s="179"/>
      <c r="D179" s="180"/>
      <c r="E179" s="177">
        <f t="shared" si="62"/>
        <v>344.5</v>
      </c>
      <c r="F179" s="177">
        <f t="shared" si="62"/>
        <v>159</v>
      </c>
      <c r="G179" s="177">
        <f t="shared" si="62"/>
        <v>0</v>
      </c>
    </row>
    <row r="180" spans="1:7" s="162" customFormat="1">
      <c r="A180" s="211" t="s">
        <v>114</v>
      </c>
      <c r="B180" s="179" t="s">
        <v>147</v>
      </c>
      <c r="C180" s="179"/>
      <c r="D180" s="180"/>
      <c r="E180" s="177">
        <f t="shared" si="62"/>
        <v>344.5</v>
      </c>
      <c r="F180" s="177">
        <f t="shared" si="62"/>
        <v>159</v>
      </c>
      <c r="G180" s="177">
        <f t="shared" si="62"/>
        <v>0</v>
      </c>
    </row>
    <row r="181" spans="1:7" ht="24">
      <c r="A181" s="211" t="s">
        <v>169</v>
      </c>
      <c r="B181" s="241" t="s">
        <v>170</v>
      </c>
      <c r="C181" s="182"/>
      <c r="D181" s="183"/>
      <c r="E181" s="177">
        <f>SUM(E183+E185)</f>
        <v>344.5</v>
      </c>
      <c r="F181" s="177">
        <f t="shared" ref="F181:G181" si="63">SUM(F183+F185)</f>
        <v>159</v>
      </c>
      <c r="G181" s="177">
        <f t="shared" si="63"/>
        <v>0</v>
      </c>
    </row>
    <row r="182" spans="1:7" s="162" customFormat="1" ht="36">
      <c r="A182" s="211" t="s">
        <v>364</v>
      </c>
      <c r="B182" s="179" t="s">
        <v>170</v>
      </c>
      <c r="C182" s="179">
        <v>200</v>
      </c>
      <c r="D182" s="180"/>
      <c r="E182" s="177">
        <f t="shared" si="62"/>
        <v>48</v>
      </c>
      <c r="F182" s="177">
        <f t="shared" si="62"/>
        <v>0</v>
      </c>
      <c r="G182" s="177">
        <f t="shared" si="62"/>
        <v>0</v>
      </c>
    </row>
    <row r="183" spans="1:7" s="165" customFormat="1" ht="34.200000000000003">
      <c r="A183" s="218" t="s">
        <v>364</v>
      </c>
      <c r="B183" s="182" t="s">
        <v>170</v>
      </c>
      <c r="C183" s="182">
        <v>200</v>
      </c>
      <c r="D183" s="183" t="s">
        <v>60</v>
      </c>
      <c r="E183" s="184">
        <v>48</v>
      </c>
      <c r="F183" s="184">
        <v>0</v>
      </c>
      <c r="G183" s="184">
        <f>SUM(G184)</f>
        <v>0</v>
      </c>
    </row>
    <row r="184" spans="1:7" s="162" customFormat="1">
      <c r="A184" s="215" t="s">
        <v>338</v>
      </c>
      <c r="B184" s="179" t="s">
        <v>170</v>
      </c>
      <c r="C184" s="199">
        <v>200</v>
      </c>
      <c r="D184" s="200"/>
      <c r="E184" s="177">
        <f t="shared" si="62"/>
        <v>296.5</v>
      </c>
      <c r="F184" s="177">
        <f t="shared" si="62"/>
        <v>159</v>
      </c>
      <c r="G184" s="177">
        <f t="shared" si="62"/>
        <v>0</v>
      </c>
    </row>
    <row r="185" spans="1:7">
      <c r="A185" s="218" t="s">
        <v>338</v>
      </c>
      <c r="B185" s="182" t="s">
        <v>170</v>
      </c>
      <c r="C185" s="196">
        <v>200</v>
      </c>
      <c r="D185" s="197" t="s">
        <v>60</v>
      </c>
      <c r="E185" s="184">
        <v>296.5</v>
      </c>
      <c r="F185" s="184">
        <v>159</v>
      </c>
      <c r="G185" s="184">
        <v>0</v>
      </c>
    </row>
    <row r="186" spans="1:7" ht="13.2" customHeight="1">
      <c r="A186" s="250" t="s">
        <v>108</v>
      </c>
      <c r="B186" s="175" t="s">
        <v>335</v>
      </c>
      <c r="C186" s="196"/>
      <c r="D186" s="176" t="s">
        <v>320</v>
      </c>
      <c r="E186" s="206"/>
      <c r="F186" s="201"/>
      <c r="G186" s="207"/>
    </row>
    <row r="187" spans="1:7" s="163" customFormat="1" ht="24">
      <c r="A187" s="221" t="s">
        <v>144</v>
      </c>
      <c r="B187" s="175" t="s">
        <v>145</v>
      </c>
      <c r="C187" s="175"/>
      <c r="D187" s="176" t="s">
        <v>109</v>
      </c>
      <c r="E187" s="177">
        <f>SUM(E192+E197+E200)</f>
        <v>2933.9900000000002</v>
      </c>
      <c r="F187" s="177">
        <f>SUM(F192+F197+F200)</f>
        <v>154.29999999999998</v>
      </c>
      <c r="G187" s="177">
        <f>SUM(G192+G197+G200)</f>
        <v>123.8</v>
      </c>
    </row>
    <row r="188" spans="1:7" s="163" customFormat="1" ht="24">
      <c r="A188" s="205" t="s">
        <v>144</v>
      </c>
      <c r="B188" s="175" t="s">
        <v>145</v>
      </c>
      <c r="C188" s="192"/>
      <c r="D188" s="193"/>
      <c r="E188" s="177">
        <f t="shared" ref="E188:G195" si="64">SUM(E189)</f>
        <v>45</v>
      </c>
      <c r="F188" s="177">
        <f t="shared" si="64"/>
        <v>90</v>
      </c>
      <c r="G188" s="177">
        <f t="shared" si="64"/>
        <v>46.5</v>
      </c>
    </row>
    <row r="189" spans="1:7" s="163" customFormat="1">
      <c r="A189" s="205" t="s">
        <v>114</v>
      </c>
      <c r="B189" s="175" t="s">
        <v>146</v>
      </c>
      <c r="C189" s="192"/>
      <c r="D189" s="193"/>
      <c r="E189" s="177">
        <f t="shared" si="64"/>
        <v>45</v>
      </c>
      <c r="F189" s="177">
        <f t="shared" si="64"/>
        <v>90</v>
      </c>
      <c r="G189" s="177">
        <f t="shared" si="64"/>
        <v>46.5</v>
      </c>
    </row>
    <row r="190" spans="1:7" s="163" customFormat="1">
      <c r="A190" s="205" t="s">
        <v>114</v>
      </c>
      <c r="B190" s="175" t="s">
        <v>147</v>
      </c>
      <c r="C190" s="192"/>
      <c r="D190" s="193"/>
      <c r="E190" s="177">
        <f t="shared" si="64"/>
        <v>45</v>
      </c>
      <c r="F190" s="177">
        <f t="shared" si="64"/>
        <v>90</v>
      </c>
      <c r="G190" s="177">
        <f t="shared" si="64"/>
        <v>46.5</v>
      </c>
    </row>
    <row r="191" spans="1:7" s="163" customFormat="1" ht="36">
      <c r="A191" s="205" t="s">
        <v>294</v>
      </c>
      <c r="B191" s="175" t="s">
        <v>173</v>
      </c>
      <c r="C191" s="192"/>
      <c r="D191" s="193"/>
      <c r="E191" s="177">
        <f>SUM(E192)</f>
        <v>45</v>
      </c>
      <c r="F191" s="177">
        <f>SUM(F192)</f>
        <v>90</v>
      </c>
      <c r="G191" s="177">
        <f>SUM(G192)</f>
        <v>46.5</v>
      </c>
    </row>
    <row r="192" spans="1:7" s="165" customFormat="1">
      <c r="A192" s="218" t="s">
        <v>338</v>
      </c>
      <c r="B192" s="191" t="s">
        <v>173</v>
      </c>
      <c r="C192" s="182">
        <v>200</v>
      </c>
      <c r="D192" s="183" t="s">
        <v>109</v>
      </c>
      <c r="E192" s="184">
        <v>45</v>
      </c>
      <c r="F192" s="184">
        <v>90</v>
      </c>
      <c r="G192" s="184">
        <v>46.5</v>
      </c>
    </row>
    <row r="193" spans="1:11" s="162" customFormat="1" ht="24">
      <c r="A193" s="215" t="s">
        <v>144</v>
      </c>
      <c r="B193" s="225" t="s">
        <v>387</v>
      </c>
      <c r="C193" s="179"/>
      <c r="D193" s="180" t="s">
        <v>167</v>
      </c>
      <c r="E193" s="177">
        <f t="shared" si="64"/>
        <v>12.05</v>
      </c>
      <c r="F193" s="177">
        <f t="shared" si="64"/>
        <v>54.1</v>
      </c>
      <c r="G193" s="177">
        <f t="shared" si="64"/>
        <v>55.1</v>
      </c>
    </row>
    <row r="194" spans="1:11" s="162" customFormat="1">
      <c r="A194" s="215" t="s">
        <v>114</v>
      </c>
      <c r="B194" s="224" t="s">
        <v>388</v>
      </c>
      <c r="C194" s="179"/>
      <c r="D194" s="180"/>
      <c r="E194" s="177">
        <f t="shared" si="64"/>
        <v>12.05</v>
      </c>
      <c r="F194" s="177">
        <f t="shared" si="64"/>
        <v>54.1</v>
      </c>
      <c r="G194" s="177">
        <f t="shared" si="64"/>
        <v>55.1</v>
      </c>
    </row>
    <row r="195" spans="1:11" s="162" customFormat="1">
      <c r="A195" s="215" t="s">
        <v>114</v>
      </c>
      <c r="B195" s="224" t="s">
        <v>389</v>
      </c>
      <c r="C195" s="179"/>
      <c r="D195" s="180"/>
      <c r="E195" s="177">
        <f t="shared" si="64"/>
        <v>12.05</v>
      </c>
      <c r="F195" s="177">
        <f t="shared" si="64"/>
        <v>54.1</v>
      </c>
      <c r="G195" s="177">
        <f t="shared" si="64"/>
        <v>55.1</v>
      </c>
    </row>
    <row r="196" spans="1:11" s="162" customFormat="1" ht="18" customHeight="1">
      <c r="A196" s="215" t="s">
        <v>400</v>
      </c>
      <c r="B196" s="225" t="s">
        <v>401</v>
      </c>
      <c r="C196" s="179"/>
      <c r="D196" s="180"/>
      <c r="E196" s="177">
        <f>SUM(E197)</f>
        <v>12.05</v>
      </c>
      <c r="F196" s="177">
        <f t="shared" ref="F196:G196" si="65">SUM(F197)</f>
        <v>54.1</v>
      </c>
      <c r="G196" s="177">
        <f t="shared" si="65"/>
        <v>55.1</v>
      </c>
      <c r="K196" s="266"/>
    </row>
    <row r="197" spans="1:11" s="165" customFormat="1">
      <c r="A197" s="218" t="s">
        <v>338</v>
      </c>
      <c r="B197" s="259" t="s">
        <v>401</v>
      </c>
      <c r="C197" s="182">
        <v>200</v>
      </c>
      <c r="D197" s="183" t="s">
        <v>167</v>
      </c>
      <c r="E197" s="184">
        <v>12.05</v>
      </c>
      <c r="F197" s="184">
        <v>54.1</v>
      </c>
      <c r="G197" s="184">
        <v>55.1</v>
      </c>
    </row>
    <row r="198" spans="1:11" s="162" customFormat="1" ht="36">
      <c r="A198" s="221" t="s">
        <v>391</v>
      </c>
      <c r="B198" s="223" t="s">
        <v>145</v>
      </c>
      <c r="C198" s="179"/>
      <c r="D198" s="180" t="s">
        <v>49</v>
      </c>
      <c r="E198" s="177">
        <f t="shared" ref="E198:G199" si="66">SUM(E199)</f>
        <v>2876.94</v>
      </c>
      <c r="F198" s="177">
        <f t="shared" si="66"/>
        <v>10.199999999999999</v>
      </c>
      <c r="G198" s="177">
        <f t="shared" si="66"/>
        <v>22.2</v>
      </c>
    </row>
    <row r="199" spans="1:11" s="162" customFormat="1">
      <c r="A199" s="213" t="s">
        <v>114</v>
      </c>
      <c r="B199" s="240" t="s">
        <v>146</v>
      </c>
      <c r="C199" s="179"/>
      <c r="D199" s="180"/>
      <c r="E199" s="177">
        <f t="shared" si="66"/>
        <v>2876.94</v>
      </c>
      <c r="F199" s="177">
        <f t="shared" si="66"/>
        <v>10.199999999999999</v>
      </c>
      <c r="G199" s="177">
        <f t="shared" si="66"/>
        <v>22.2</v>
      </c>
    </row>
    <row r="200" spans="1:11" s="162" customFormat="1">
      <c r="A200" s="213" t="s">
        <v>114</v>
      </c>
      <c r="B200" s="240" t="s">
        <v>147</v>
      </c>
      <c r="C200" s="179"/>
      <c r="D200" s="180"/>
      <c r="E200" s="189">
        <f>E201+E211+E213</f>
        <v>2876.94</v>
      </c>
      <c r="F200" s="189">
        <f>F201+F211+F213</f>
        <v>10.199999999999999</v>
      </c>
      <c r="G200" s="189">
        <f>G201+G211+G213</f>
        <v>22.2</v>
      </c>
    </row>
    <row r="201" spans="1:11" s="162" customFormat="1" ht="24">
      <c r="A201" s="213" t="s">
        <v>392</v>
      </c>
      <c r="B201" s="241" t="s">
        <v>180</v>
      </c>
      <c r="C201" s="179"/>
      <c r="D201" s="180"/>
      <c r="E201" s="189">
        <f>SUM(E203+E205+E207+E209)</f>
        <v>1481.47</v>
      </c>
      <c r="F201" s="189">
        <f t="shared" ref="F201:G201" si="67">SUM(F203+F205+F207+F209)</f>
        <v>10.199999999999999</v>
      </c>
      <c r="G201" s="189">
        <f t="shared" si="67"/>
        <v>22.2</v>
      </c>
    </row>
    <row r="202" spans="1:11" s="162" customFormat="1">
      <c r="A202" s="211" t="s">
        <v>338</v>
      </c>
      <c r="B202" s="241" t="s">
        <v>180</v>
      </c>
      <c r="C202" s="179">
        <v>200</v>
      </c>
      <c r="D202" s="180"/>
      <c r="E202" s="189">
        <f t="shared" ref="E202:G208" si="68">SUM(E203)</f>
        <v>771.47</v>
      </c>
      <c r="F202" s="189">
        <f t="shared" si="68"/>
        <v>0</v>
      </c>
      <c r="G202" s="189">
        <f t="shared" si="68"/>
        <v>12</v>
      </c>
    </row>
    <row r="203" spans="1:11">
      <c r="A203" s="214" t="s">
        <v>338</v>
      </c>
      <c r="B203" s="251" t="s">
        <v>397</v>
      </c>
      <c r="C203" s="182">
        <v>200</v>
      </c>
      <c r="D203" s="183"/>
      <c r="E203" s="186">
        <v>771.47</v>
      </c>
      <c r="F203" s="186">
        <v>0</v>
      </c>
      <c r="G203" s="186">
        <v>12</v>
      </c>
    </row>
    <row r="204" spans="1:11" s="162" customFormat="1">
      <c r="A204" s="211" t="s">
        <v>393</v>
      </c>
      <c r="B204" s="252" t="s">
        <v>397</v>
      </c>
      <c r="C204" s="179">
        <v>200</v>
      </c>
      <c r="D204" s="180"/>
      <c r="E204" s="189">
        <f t="shared" si="68"/>
        <v>700</v>
      </c>
      <c r="F204" s="189">
        <f t="shared" si="68"/>
        <v>0</v>
      </c>
      <c r="G204" s="189">
        <f t="shared" si="68"/>
        <v>0</v>
      </c>
    </row>
    <row r="205" spans="1:11">
      <c r="A205" s="214" t="s">
        <v>393</v>
      </c>
      <c r="B205" s="251" t="s">
        <v>397</v>
      </c>
      <c r="C205" s="182">
        <v>200</v>
      </c>
      <c r="D205" s="183"/>
      <c r="E205" s="186">
        <v>700</v>
      </c>
      <c r="F205" s="186">
        <v>0</v>
      </c>
      <c r="G205" s="186">
        <v>0</v>
      </c>
    </row>
    <row r="206" spans="1:11" s="162" customFormat="1">
      <c r="A206" s="215" t="s">
        <v>394</v>
      </c>
      <c r="B206" s="253" t="s">
        <v>397</v>
      </c>
      <c r="C206" s="179">
        <v>800</v>
      </c>
      <c r="D206" s="180"/>
      <c r="E206" s="189">
        <f t="shared" si="68"/>
        <v>0</v>
      </c>
      <c r="F206" s="189">
        <f t="shared" si="68"/>
        <v>4</v>
      </c>
      <c r="G206" s="189">
        <f t="shared" si="68"/>
        <v>4</v>
      </c>
    </row>
    <row r="207" spans="1:11">
      <c r="A207" s="218" t="s">
        <v>394</v>
      </c>
      <c r="B207" s="254" t="s">
        <v>397</v>
      </c>
      <c r="C207" s="182">
        <v>800</v>
      </c>
      <c r="D207" s="183"/>
      <c r="E207" s="186">
        <v>0</v>
      </c>
      <c r="F207" s="186">
        <v>4</v>
      </c>
      <c r="G207" s="186">
        <v>4</v>
      </c>
    </row>
    <row r="208" spans="1:11" s="162" customFormat="1">
      <c r="A208" s="221" t="s">
        <v>150</v>
      </c>
      <c r="B208" s="220" t="s">
        <v>180</v>
      </c>
      <c r="C208" s="179">
        <v>800</v>
      </c>
      <c r="D208" s="180"/>
      <c r="E208" s="189">
        <f t="shared" si="68"/>
        <v>10</v>
      </c>
      <c r="F208" s="189">
        <f t="shared" si="68"/>
        <v>6.2</v>
      </c>
      <c r="G208" s="189">
        <f t="shared" si="68"/>
        <v>6.2</v>
      </c>
    </row>
    <row r="209" spans="1:10" ht="12" customHeight="1">
      <c r="A209" s="222" t="s">
        <v>26</v>
      </c>
      <c r="B209" s="232" t="s">
        <v>180</v>
      </c>
      <c r="C209" s="182">
        <v>800</v>
      </c>
      <c r="D209" s="183"/>
      <c r="E209" s="186">
        <v>10</v>
      </c>
      <c r="F209" s="186">
        <v>6.2</v>
      </c>
      <c r="G209" s="186">
        <v>6.2</v>
      </c>
    </row>
    <row r="210" spans="1:10" s="162" customFormat="1" ht="24">
      <c r="A210" s="211" t="s">
        <v>395</v>
      </c>
      <c r="B210" s="255" t="s">
        <v>398</v>
      </c>
      <c r="C210" s="179"/>
      <c r="D210" s="180"/>
      <c r="E210" s="189">
        <f>SUM(E211)</f>
        <v>342.47</v>
      </c>
      <c r="F210" s="189">
        <f t="shared" ref="F210:G210" si="69">SUM(F211)</f>
        <v>0</v>
      </c>
      <c r="G210" s="189">
        <f t="shared" si="69"/>
        <v>0</v>
      </c>
    </row>
    <row r="211" spans="1:10" ht="15" customHeight="1">
      <c r="A211" s="214" t="s">
        <v>393</v>
      </c>
      <c r="B211" s="256" t="s">
        <v>398</v>
      </c>
      <c r="C211" s="182">
        <v>200</v>
      </c>
      <c r="D211" s="183" t="s">
        <v>49</v>
      </c>
      <c r="E211" s="186">
        <v>342.47</v>
      </c>
      <c r="F211" s="186">
        <v>0</v>
      </c>
      <c r="G211" s="186">
        <v>0</v>
      </c>
    </row>
    <row r="212" spans="1:10" s="162" customFormat="1" ht="25.2" customHeight="1">
      <c r="A212" s="211" t="s">
        <v>396</v>
      </c>
      <c r="B212" s="255" t="s">
        <v>399</v>
      </c>
      <c r="C212" s="179"/>
      <c r="D212" s="180"/>
      <c r="E212" s="189">
        <f>SUM(E213)</f>
        <v>1053</v>
      </c>
      <c r="F212" s="189">
        <f t="shared" ref="F212:G212" si="70">SUM(F213)</f>
        <v>0</v>
      </c>
      <c r="G212" s="189">
        <f t="shared" si="70"/>
        <v>0</v>
      </c>
    </row>
    <row r="213" spans="1:10" ht="17.399999999999999" customHeight="1">
      <c r="A213" s="214" t="s">
        <v>338</v>
      </c>
      <c r="B213" s="256" t="s">
        <v>399</v>
      </c>
      <c r="C213" s="182">
        <v>200</v>
      </c>
      <c r="D213" s="183" t="s">
        <v>49</v>
      </c>
      <c r="E213" s="186">
        <v>1053</v>
      </c>
      <c r="F213" s="186">
        <v>0</v>
      </c>
      <c r="G213" s="186">
        <v>0</v>
      </c>
    </row>
    <row r="214" spans="1:10" s="163" customFormat="1">
      <c r="A214" s="215" t="s">
        <v>315</v>
      </c>
      <c r="B214" s="175"/>
      <c r="C214" s="192"/>
      <c r="D214" s="193">
        <v>1000</v>
      </c>
      <c r="E214" s="177">
        <f>E219+E221</f>
        <v>4492.7</v>
      </c>
      <c r="F214" s="177">
        <f t="shared" ref="F214:G214" si="71">F219+F221</f>
        <v>1848.5</v>
      </c>
      <c r="G214" s="177">
        <f t="shared" si="71"/>
        <v>1649.4</v>
      </c>
    </row>
    <row r="215" spans="1:10" s="163" customFormat="1">
      <c r="A215" s="213" t="s">
        <v>187</v>
      </c>
      <c r="B215" s="226" t="s">
        <v>343</v>
      </c>
      <c r="C215" s="175"/>
      <c r="D215" s="180">
        <v>1001</v>
      </c>
      <c r="E215" s="189">
        <v>1492.7</v>
      </c>
      <c r="F215" s="189">
        <v>948.5</v>
      </c>
      <c r="G215" s="190">
        <v>949.4</v>
      </c>
    </row>
    <row r="216" spans="1:10" s="162" customFormat="1" ht="24">
      <c r="A216" s="213" t="s">
        <v>144</v>
      </c>
      <c r="B216" s="241" t="s">
        <v>145</v>
      </c>
      <c r="C216" s="179"/>
      <c r="D216" s="180"/>
      <c r="E216" s="189">
        <v>1492.7</v>
      </c>
      <c r="F216" s="189">
        <v>948.5</v>
      </c>
      <c r="G216" s="190">
        <v>949.4</v>
      </c>
    </row>
    <row r="217" spans="1:10" s="162" customFormat="1">
      <c r="A217" s="213" t="s">
        <v>114</v>
      </c>
      <c r="B217" s="241" t="s">
        <v>146</v>
      </c>
      <c r="C217" s="179"/>
      <c r="D217" s="180"/>
      <c r="E217" s="189">
        <v>1492.7</v>
      </c>
      <c r="F217" s="190">
        <v>948.5</v>
      </c>
      <c r="G217" s="190">
        <v>949.4</v>
      </c>
    </row>
    <row r="218" spans="1:10" s="162" customFormat="1">
      <c r="A218" s="213" t="s">
        <v>114</v>
      </c>
      <c r="B218" s="240" t="s">
        <v>147</v>
      </c>
      <c r="C218" s="179">
        <v>300</v>
      </c>
      <c r="D218" s="180"/>
      <c r="E218" s="189"/>
      <c r="F218" s="190"/>
      <c r="G218" s="190"/>
    </row>
    <row r="219" spans="1:10" ht="23.4">
      <c r="A219" s="166" t="s">
        <v>186</v>
      </c>
      <c r="B219" s="242" t="s">
        <v>185</v>
      </c>
      <c r="C219" s="182">
        <v>300</v>
      </c>
      <c r="D219" s="183" t="s">
        <v>174</v>
      </c>
      <c r="E219" s="185">
        <v>1492.7</v>
      </c>
      <c r="F219" s="187">
        <v>948.5</v>
      </c>
      <c r="G219" s="187">
        <v>949.4</v>
      </c>
      <c r="J219" s="267"/>
    </row>
    <row r="220" spans="1:10">
      <c r="A220" s="178" t="s">
        <v>317</v>
      </c>
      <c r="B220" s="179"/>
      <c r="C220" s="182"/>
      <c r="D220" s="180">
        <v>1100</v>
      </c>
      <c r="E220" s="177">
        <f t="shared" ref="E220:G223" si="72">SUM(E221)</f>
        <v>3000</v>
      </c>
      <c r="F220" s="177">
        <f t="shared" si="72"/>
        <v>900</v>
      </c>
      <c r="G220" s="177">
        <f t="shared" si="72"/>
        <v>700</v>
      </c>
    </row>
    <row r="221" spans="1:10" s="162" customFormat="1">
      <c r="A221" s="178" t="s">
        <v>189</v>
      </c>
      <c r="B221" s="226" t="s">
        <v>343</v>
      </c>
      <c r="C221" s="179"/>
      <c r="D221" s="180">
        <v>1101</v>
      </c>
      <c r="E221" s="177">
        <f>SUM(E225+E227)</f>
        <v>3000</v>
      </c>
      <c r="F221" s="177">
        <f t="shared" ref="F221:G221" si="73">SUM(F225+F227)</f>
        <v>900</v>
      </c>
      <c r="G221" s="177">
        <f t="shared" si="73"/>
        <v>700</v>
      </c>
    </row>
    <row r="222" spans="1:10" s="162" customFormat="1" ht="24">
      <c r="A222" s="213" t="s">
        <v>144</v>
      </c>
      <c r="B222" s="179" t="s">
        <v>145</v>
      </c>
      <c r="C222" s="179"/>
      <c r="D222" s="180"/>
      <c r="E222" s="177">
        <f t="shared" si="72"/>
        <v>1000</v>
      </c>
      <c r="F222" s="177">
        <f t="shared" si="72"/>
        <v>900</v>
      </c>
      <c r="G222" s="177">
        <f t="shared" si="72"/>
        <v>700</v>
      </c>
    </row>
    <row r="223" spans="1:10" s="162" customFormat="1">
      <c r="A223" s="213" t="s">
        <v>114</v>
      </c>
      <c r="B223" s="179" t="s">
        <v>146</v>
      </c>
      <c r="C223" s="179"/>
      <c r="D223" s="180"/>
      <c r="E223" s="177">
        <f t="shared" si="72"/>
        <v>1000</v>
      </c>
      <c r="F223" s="177">
        <f t="shared" si="72"/>
        <v>900</v>
      </c>
      <c r="G223" s="177">
        <f t="shared" si="72"/>
        <v>700</v>
      </c>
    </row>
    <row r="224" spans="1:10" s="162" customFormat="1" ht="36">
      <c r="A224" s="178" t="s">
        <v>85</v>
      </c>
      <c r="B224" s="179" t="s">
        <v>147</v>
      </c>
      <c r="C224" s="179">
        <v>600</v>
      </c>
      <c r="D224" s="257"/>
      <c r="E224" s="177">
        <f t="shared" ref="E224:G226" si="74">SUM(E225)</f>
        <v>1000</v>
      </c>
      <c r="F224" s="177">
        <f t="shared" si="74"/>
        <v>900</v>
      </c>
      <c r="G224" s="177">
        <f t="shared" si="74"/>
        <v>700</v>
      </c>
    </row>
    <row r="225" spans="1:8">
      <c r="A225" s="181" t="s">
        <v>261</v>
      </c>
      <c r="B225" s="182" t="s">
        <v>188</v>
      </c>
      <c r="C225" s="182">
        <v>600</v>
      </c>
      <c r="D225" s="183">
        <v>1101</v>
      </c>
      <c r="E225" s="185">
        <v>1000</v>
      </c>
      <c r="F225" s="185">
        <v>900</v>
      </c>
      <c r="G225" s="186">
        <v>700</v>
      </c>
    </row>
    <row r="226" spans="1:8" s="162" customFormat="1" ht="65.400000000000006" customHeight="1">
      <c r="A226" s="215" t="s">
        <v>192</v>
      </c>
      <c r="B226" s="223">
        <v>6890160300</v>
      </c>
      <c r="C226" s="179">
        <v>600</v>
      </c>
      <c r="D226" s="180"/>
      <c r="E226" s="177">
        <f t="shared" si="74"/>
        <v>2000</v>
      </c>
      <c r="F226" s="177">
        <f t="shared" si="74"/>
        <v>0</v>
      </c>
      <c r="G226" s="177">
        <f t="shared" si="74"/>
        <v>0</v>
      </c>
    </row>
    <row r="227" spans="1:8" ht="57">
      <c r="A227" s="258" t="s">
        <v>192</v>
      </c>
      <c r="B227" s="232">
        <v>6890160300</v>
      </c>
      <c r="C227" s="182">
        <v>600</v>
      </c>
      <c r="D227" s="183" t="s">
        <v>175</v>
      </c>
      <c r="E227" s="185">
        <v>2000</v>
      </c>
      <c r="F227" s="185">
        <v>0</v>
      </c>
      <c r="G227" s="186">
        <v>0</v>
      </c>
    </row>
    <row r="228" spans="1:8" s="164" customFormat="1">
      <c r="A228" s="284" t="s">
        <v>289</v>
      </c>
      <c r="B228" s="191"/>
      <c r="C228" s="191"/>
      <c r="D228" s="194"/>
      <c r="E228" s="285">
        <v>0</v>
      </c>
      <c r="F228" s="285">
        <v>467.8</v>
      </c>
      <c r="G228" s="285">
        <v>935.5</v>
      </c>
    </row>
    <row r="229" spans="1:8" s="162" customFormat="1">
      <c r="A229" s="178" t="s">
        <v>190</v>
      </c>
      <c r="B229" s="179"/>
      <c r="C229" s="179"/>
      <c r="D229" s="180"/>
      <c r="E229" s="189">
        <f>SUM(E19+E24+E30+E37+E44+E48+E53+E59+E67+E72+E75+E77+E83+E89+E95+E101+E106+E113+E119+E127+E129+E131+E133+E139+E142+E148+E155+E160+E168+E170+E172+E177+E183+E185+E192+E197+E203+E205+E209+E207+E211+E213+E219+E225+E227+E228)</f>
        <v>45559.95</v>
      </c>
      <c r="F229" s="189">
        <f>SUM(F19+F24+F30+F37+F44+F48+F53+F59+F67+F72+F75+F77+F83+F89+F95+F101+F106+F113+F119+F127+F129+F131+F133+F139+F142+F148+F155+F160+F168+F170+F172+F177+F183+F185+F192+F197+F203+F205+F209+F207+F211+F213+F219+F225+F227+F228)</f>
        <v>16900.930000000004</v>
      </c>
      <c r="G229" s="189">
        <f>SUM(G19+G24+G30+G37+G44+G48+G53+G59+G67+G72+G75+G77+G83+G89+G95+G101+G106+G113+G119+G127+G129+G131+G133+G139+G142+G148+G155+G160+G168+G170+G172+G177+G183+G185+G192+G197+G203+G205+G209+G207+G211+G213+G219+G225+G227+G228)</f>
        <v>17190.020000000004</v>
      </c>
    </row>
    <row r="230" spans="1:8">
      <c r="D230" s="208"/>
      <c r="E230" s="209"/>
      <c r="F230" s="210"/>
      <c r="G230" s="210"/>
    </row>
    <row r="231" spans="1:8">
      <c r="D231" s="208"/>
      <c r="E231" s="209"/>
      <c r="F231" s="209"/>
      <c r="G231" s="209"/>
      <c r="H231" s="210"/>
    </row>
  </sheetData>
  <autoFilter ref="D1:D229"/>
  <mergeCells count="6">
    <mergeCell ref="A7:G7"/>
    <mergeCell ref="A8:G8"/>
    <mergeCell ref="E1:G1"/>
    <mergeCell ref="E2:G2"/>
    <mergeCell ref="D4:G4"/>
    <mergeCell ref="E5:G5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8</vt:i4>
      </vt:variant>
    </vt:vector>
  </HeadingPairs>
  <TitlesOfParts>
    <vt:vector size="10" baseType="lpstr">
      <vt:lpstr>2023год</vt:lpstr>
      <vt:lpstr>Приложение 7 январь 2025</vt:lpstr>
      <vt:lpstr>'2023год'!_FilterDatabase_0</vt:lpstr>
      <vt:lpstr>'2023год'!_FilterDatabase_0_0</vt:lpstr>
      <vt:lpstr>'2023год'!_FilterDatabase_0_0_0</vt:lpstr>
      <vt:lpstr>'2023год'!Print_Titles_0</vt:lpstr>
      <vt:lpstr>'2023год'!Print_Titles_0_0</vt:lpstr>
      <vt:lpstr>'2023год'!Print_Titles_0_0_0</vt:lpstr>
      <vt:lpstr>'2023год'!Заголовки_для_печати</vt:lpstr>
      <vt:lpstr>'2023год'!программы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 Asus</cp:lastModifiedBy>
  <cp:revision>13</cp:revision>
  <cp:lastPrinted>2025-01-23T13:16:43Z</cp:lastPrinted>
  <dcterms:created xsi:type="dcterms:W3CDTF">1996-10-08T23:32:33Z</dcterms:created>
  <dcterms:modified xsi:type="dcterms:W3CDTF">2025-02-19T06:54:19Z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