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" yWindow="228" windowWidth="11700" windowHeight="8196" tabRatio="500"/>
  </bookViews>
  <sheets>
    <sheet name="Приложение 7 апрель 2025" sheetId="7" r:id="rId1"/>
  </sheets>
  <definedNames>
    <definedName name="_xlnm._FilterDatabase" localSheetId="0" hidden="1">'Приложение 7 апрель 2025'!$D$1:$D$275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75" i="7"/>
  <c r="G275"/>
  <c r="F86"/>
  <c r="G86"/>
  <c r="E86"/>
  <c r="G90"/>
  <c r="F90"/>
  <c r="E90"/>
  <c r="E89" s="1"/>
  <c r="E88" s="1"/>
  <c r="E87" s="1"/>
  <c r="G89"/>
  <c r="F89"/>
  <c r="G88"/>
  <c r="G87" s="1"/>
  <c r="F88"/>
  <c r="F87"/>
  <c r="G245"/>
  <c r="F245"/>
  <c r="E245"/>
  <c r="F216"/>
  <c r="G216"/>
  <c r="E216"/>
  <c r="G159"/>
  <c r="F159"/>
  <c r="E159"/>
  <c r="G157"/>
  <c r="F157"/>
  <c r="E157"/>
  <c r="E156" s="1"/>
  <c r="F44"/>
  <c r="F43" s="1"/>
  <c r="G44"/>
  <c r="G43" s="1"/>
  <c r="E44"/>
  <c r="E43" s="1"/>
  <c r="G38"/>
  <c r="G37" s="1"/>
  <c r="F38"/>
  <c r="F37" s="1"/>
  <c r="E38"/>
  <c r="E37" s="1"/>
  <c r="F18"/>
  <c r="G18"/>
  <c r="E18"/>
  <c r="F165"/>
  <c r="G165"/>
  <c r="F192"/>
  <c r="G192"/>
  <c r="E192"/>
  <c r="G190"/>
  <c r="F190"/>
  <c r="F189" s="1"/>
  <c r="E190"/>
  <c r="G95"/>
  <c r="G94" s="1"/>
  <c r="G93" s="1"/>
  <c r="G92" s="1"/>
  <c r="F95"/>
  <c r="F94" s="1"/>
  <c r="F93" s="1"/>
  <c r="F92" s="1"/>
  <c r="E95"/>
  <c r="E94" s="1"/>
  <c r="E93" s="1"/>
  <c r="E92" s="1"/>
  <c r="E275" s="1"/>
  <c r="E189" l="1"/>
  <c r="F156"/>
  <c r="G189"/>
  <c r="G156"/>
  <c r="G211"/>
  <c r="G210" s="1"/>
  <c r="G209" s="1"/>
  <c r="G208" s="1"/>
  <c r="G207" s="1"/>
  <c r="F211"/>
  <c r="F210" s="1"/>
  <c r="F209" s="1"/>
  <c r="F208" s="1"/>
  <c r="F207" s="1"/>
  <c r="E211"/>
  <c r="E210" s="1"/>
  <c r="E209" s="1"/>
  <c r="E208" s="1"/>
  <c r="E207" s="1"/>
  <c r="G269" l="1"/>
  <c r="F269"/>
  <c r="E269"/>
  <c r="F260"/>
  <c r="F259" s="1"/>
  <c r="F258" s="1"/>
  <c r="F257" s="1"/>
  <c r="F256" s="1"/>
  <c r="F255" s="1"/>
  <c r="G260"/>
  <c r="G259" s="1"/>
  <c r="G258" s="1"/>
  <c r="G257" s="1"/>
  <c r="G256" s="1"/>
  <c r="G255" s="1"/>
  <c r="E260"/>
  <c r="E259" s="1"/>
  <c r="E258" s="1"/>
  <c r="E257" s="1"/>
  <c r="E256" s="1"/>
  <c r="E255" s="1"/>
  <c r="F241"/>
  <c r="G241"/>
  <c r="E241"/>
  <c r="F243"/>
  <c r="G243"/>
  <c r="E243"/>
  <c r="F247"/>
  <c r="G247"/>
  <c r="E247"/>
  <c r="G234"/>
  <c r="G233" s="1"/>
  <c r="G232" s="1"/>
  <c r="G231" s="1"/>
  <c r="G230" s="1"/>
  <c r="F234"/>
  <c r="F233" s="1"/>
  <c r="F232" s="1"/>
  <c r="F231" s="1"/>
  <c r="F230" s="1"/>
  <c r="E234"/>
  <c r="E233" s="1"/>
  <c r="E232" s="1"/>
  <c r="E231" s="1"/>
  <c r="E230" s="1"/>
  <c r="G228"/>
  <c r="F228"/>
  <c r="E228"/>
  <c r="F252" l="1"/>
  <c r="F251" s="1"/>
  <c r="G252"/>
  <c r="G251" s="1"/>
  <c r="E252"/>
  <c r="E251" s="1"/>
  <c r="F272"/>
  <c r="F271" s="1"/>
  <c r="G272"/>
  <c r="G271" s="1"/>
  <c r="E272"/>
  <c r="E271" s="1"/>
  <c r="G205"/>
  <c r="F205"/>
  <c r="E205"/>
  <c r="F203"/>
  <c r="G203"/>
  <c r="E203"/>
  <c r="F184"/>
  <c r="F183" s="1"/>
  <c r="F182" s="1"/>
  <c r="F181" s="1"/>
  <c r="F180" s="1"/>
  <c r="F179" s="1"/>
  <c r="F178" s="1"/>
  <c r="G184"/>
  <c r="G183" s="1"/>
  <c r="G182" s="1"/>
  <c r="G181" s="1"/>
  <c r="G180" s="1"/>
  <c r="G179" s="1"/>
  <c r="G178" s="1"/>
  <c r="E184"/>
  <c r="E183" s="1"/>
  <c r="E182" s="1"/>
  <c r="E181" s="1"/>
  <c r="E180" s="1"/>
  <c r="E179" s="1"/>
  <c r="E178" s="1"/>
  <c r="G188"/>
  <c r="G187" s="1"/>
  <c r="G186" s="1"/>
  <c r="F188"/>
  <c r="F187" s="1"/>
  <c r="F186" s="1"/>
  <c r="E188"/>
  <c r="E187" s="1"/>
  <c r="E186" s="1"/>
  <c r="G154" l="1"/>
  <c r="F154"/>
  <c r="E154"/>
  <c r="G134"/>
  <c r="G133" s="1"/>
  <c r="F148"/>
  <c r="G148"/>
  <c r="E148"/>
  <c r="G143"/>
  <c r="F143"/>
  <c r="E143"/>
  <c r="G125"/>
  <c r="G124" s="1"/>
  <c r="G123" s="1"/>
  <c r="G122" s="1"/>
  <c r="G121" s="1"/>
  <c r="F125"/>
  <c r="F124" s="1"/>
  <c r="F123" s="1"/>
  <c r="F122" s="1"/>
  <c r="F121" s="1"/>
  <c r="E125"/>
  <c r="E124" s="1"/>
  <c r="E123" s="1"/>
  <c r="E122" s="1"/>
  <c r="E121" s="1"/>
  <c r="F119"/>
  <c r="F118" s="1"/>
  <c r="F117" s="1"/>
  <c r="F116" s="1"/>
  <c r="F115" s="1"/>
  <c r="G119"/>
  <c r="G118" s="1"/>
  <c r="G117" s="1"/>
  <c r="G116" s="1"/>
  <c r="G115" s="1"/>
  <c r="E119"/>
  <c r="E118" s="1"/>
  <c r="E117" s="1"/>
  <c r="E116" s="1"/>
  <c r="E115" s="1"/>
  <c r="E101"/>
  <c r="G101"/>
  <c r="F101"/>
  <c r="F73"/>
  <c r="F72" s="1"/>
  <c r="F71" s="1"/>
  <c r="F70" s="1"/>
  <c r="G73"/>
  <c r="G72" s="1"/>
  <c r="G71" s="1"/>
  <c r="G70" s="1"/>
  <c r="E73"/>
  <c r="E72" s="1"/>
  <c r="E71" s="1"/>
  <c r="E70" s="1"/>
  <c r="F78"/>
  <c r="F77" s="1"/>
  <c r="G78"/>
  <c r="G77" s="1"/>
  <c r="E78"/>
  <c r="E77" s="1"/>
  <c r="G81"/>
  <c r="G80" s="1"/>
  <c r="F81"/>
  <c r="F80" s="1"/>
  <c r="E81"/>
  <c r="E80" s="1"/>
  <c r="F84"/>
  <c r="F83" s="1"/>
  <c r="G84"/>
  <c r="G83" s="1"/>
  <c r="E84"/>
  <c r="E83" s="1"/>
  <c r="F61"/>
  <c r="F60" s="1"/>
  <c r="F59" s="1"/>
  <c r="F58" s="1"/>
  <c r="F57" s="1"/>
  <c r="G61"/>
  <c r="G60" s="1"/>
  <c r="G59" s="1"/>
  <c r="G58" s="1"/>
  <c r="G57" s="1"/>
  <c r="E61"/>
  <c r="E60" s="1"/>
  <c r="E59" s="1"/>
  <c r="E58" s="1"/>
  <c r="E57" s="1"/>
  <c r="F50"/>
  <c r="F49" s="1"/>
  <c r="F48" s="1"/>
  <c r="F47" s="1"/>
  <c r="G50"/>
  <c r="E50"/>
  <c r="E49" s="1"/>
  <c r="E48" s="1"/>
  <c r="E47" s="1"/>
  <c r="F35"/>
  <c r="F34" s="1"/>
  <c r="F33" s="1"/>
  <c r="G35"/>
  <c r="G34" s="1"/>
  <c r="G33" s="1"/>
  <c r="E35"/>
  <c r="E34" s="1"/>
  <c r="E33" s="1"/>
  <c r="F29"/>
  <c r="G29"/>
  <c r="E29"/>
  <c r="F23"/>
  <c r="F22" s="1"/>
  <c r="F21" s="1"/>
  <c r="F20" s="1"/>
  <c r="E23"/>
  <c r="E22" s="1"/>
  <c r="E21" s="1"/>
  <c r="E20" s="1"/>
  <c r="G23"/>
  <c r="G22" s="1"/>
  <c r="G21" s="1"/>
  <c r="G20" s="1"/>
  <c r="G130" l="1"/>
  <c r="G132"/>
  <c r="F76"/>
  <c r="F75" s="1"/>
  <c r="F69" s="1"/>
  <c r="G76"/>
  <c r="G75" s="1"/>
  <c r="G69" s="1"/>
  <c r="E76"/>
  <c r="E75" s="1"/>
  <c r="E69" s="1"/>
  <c r="G49"/>
  <c r="G48" s="1"/>
  <c r="G47" s="1"/>
  <c r="F100"/>
  <c r="G100"/>
  <c r="E100"/>
  <c r="G129" l="1"/>
  <c r="G131"/>
  <c r="G128" s="1"/>
  <c r="F268"/>
  <c r="G268"/>
  <c r="E268"/>
  <c r="F267" l="1"/>
  <c r="F266" s="1"/>
  <c r="F265" s="1"/>
  <c r="F263" s="1"/>
  <c r="G267"/>
  <c r="G266" s="1"/>
  <c r="G265" s="1"/>
  <c r="G263" s="1"/>
  <c r="E267"/>
  <c r="E266" s="1"/>
  <c r="E265" s="1"/>
  <c r="E263" s="1"/>
  <c r="G201"/>
  <c r="G200" s="1"/>
  <c r="G199" s="1"/>
  <c r="F201"/>
  <c r="F200" s="1"/>
  <c r="F199" s="1"/>
  <c r="E201"/>
  <c r="E200" s="1"/>
  <c r="E199" s="1"/>
  <c r="G264" l="1"/>
  <c r="G262" s="1"/>
  <c r="G254" s="1"/>
  <c r="E264"/>
  <c r="E262" s="1"/>
  <c r="E254" s="1"/>
  <c r="F264"/>
  <c r="F262" s="1"/>
  <c r="F254" s="1"/>
  <c r="F17"/>
  <c r="F16" s="1"/>
  <c r="F15" s="1"/>
  <c r="F14" s="1"/>
  <c r="G17"/>
  <c r="G16" s="1"/>
  <c r="G15" s="1"/>
  <c r="G14" s="1"/>
  <c r="E17"/>
  <c r="E16" s="1"/>
  <c r="E15" s="1"/>
  <c r="E14" s="1"/>
  <c r="F28"/>
  <c r="F27" s="1"/>
  <c r="F26" s="1"/>
  <c r="F25" s="1"/>
  <c r="G28"/>
  <c r="G27" s="1"/>
  <c r="G26" s="1"/>
  <c r="G25" s="1"/>
  <c r="E28"/>
  <c r="E27" s="1"/>
  <c r="E26" s="1"/>
  <c r="E25" s="1"/>
  <c r="F32"/>
  <c r="F31" s="1"/>
  <c r="G32"/>
  <c r="G31" s="1"/>
  <c r="E32"/>
  <c r="E31" s="1"/>
  <c r="F42"/>
  <c r="F41" s="1"/>
  <c r="F40" s="1"/>
  <c r="G42"/>
  <c r="G41" s="1"/>
  <c r="G40" s="1"/>
  <c r="E42"/>
  <c r="E41" s="1"/>
  <c r="E40" s="1"/>
  <c r="F55"/>
  <c r="G55"/>
  <c r="E55"/>
  <c r="F66"/>
  <c r="F65" s="1"/>
  <c r="F64" s="1"/>
  <c r="F63" s="1"/>
  <c r="G66"/>
  <c r="G65" s="1"/>
  <c r="G64" s="1"/>
  <c r="G63" s="1"/>
  <c r="E66"/>
  <c r="E65" s="1"/>
  <c r="E64" s="1"/>
  <c r="E63" s="1"/>
  <c r="F113"/>
  <c r="F112" s="1"/>
  <c r="F111" s="1"/>
  <c r="F110" s="1"/>
  <c r="F109" s="1"/>
  <c r="G113"/>
  <c r="G112" s="1"/>
  <c r="G111" s="1"/>
  <c r="G110" s="1"/>
  <c r="G109" s="1"/>
  <c r="F107"/>
  <c r="F106" s="1"/>
  <c r="F105" s="1"/>
  <c r="F104" s="1"/>
  <c r="F103" s="1"/>
  <c r="G107"/>
  <c r="G106" s="1"/>
  <c r="G105" s="1"/>
  <c r="G104" s="1"/>
  <c r="G103" s="1"/>
  <c r="F99"/>
  <c r="F98" s="1"/>
  <c r="F97" s="1"/>
  <c r="G99"/>
  <c r="G98" s="1"/>
  <c r="G97" s="1"/>
  <c r="E99"/>
  <c r="E98" s="1"/>
  <c r="E97" s="1"/>
  <c r="E107"/>
  <c r="E106" s="1"/>
  <c r="E105" s="1"/>
  <c r="E104" s="1"/>
  <c r="E103" s="1"/>
  <c r="E113"/>
  <c r="E112" s="1"/>
  <c r="E111" s="1"/>
  <c r="E110" s="1"/>
  <c r="E109" s="1"/>
  <c r="F227"/>
  <c r="F226" s="1"/>
  <c r="F225" s="1"/>
  <c r="F224" s="1"/>
  <c r="G227"/>
  <c r="G226" s="1"/>
  <c r="G225" s="1"/>
  <c r="G224" s="1"/>
  <c r="E227"/>
  <c r="E226" s="1"/>
  <c r="E225" s="1"/>
  <c r="E224" s="1"/>
  <c r="G219"/>
  <c r="G218" s="1"/>
  <c r="F219"/>
  <c r="F218" s="1"/>
  <c r="E219"/>
  <c r="E218" s="1"/>
  <c r="F198"/>
  <c r="F197" s="1"/>
  <c r="F196" s="1"/>
  <c r="F195" s="1"/>
  <c r="G198"/>
  <c r="G197" s="1"/>
  <c r="G196" s="1"/>
  <c r="G195" s="1"/>
  <c r="F176"/>
  <c r="F175" s="1"/>
  <c r="F174" s="1"/>
  <c r="F173" s="1"/>
  <c r="F172" s="1"/>
  <c r="G176"/>
  <c r="G175" s="1"/>
  <c r="G174" s="1"/>
  <c r="G173" s="1"/>
  <c r="G172" s="1"/>
  <c r="E176"/>
  <c r="E175" s="1"/>
  <c r="E174" s="1"/>
  <c r="E173" s="1"/>
  <c r="E172" s="1"/>
  <c r="F141"/>
  <c r="G141"/>
  <c r="E141"/>
  <c r="G150"/>
  <c r="F150"/>
  <c r="E150"/>
  <c r="F152"/>
  <c r="F164"/>
  <c r="F163" s="1"/>
  <c r="F162" s="1"/>
  <c r="F161" s="1"/>
  <c r="G152"/>
  <c r="E167"/>
  <c r="E166" s="1"/>
  <c r="E165" s="1"/>
  <c r="E170"/>
  <c r="E169" s="1"/>
  <c r="E152"/>
  <c r="G215" l="1"/>
  <c r="G214" s="1"/>
  <c r="G213" s="1"/>
  <c r="G194" s="1"/>
  <c r="F215"/>
  <c r="F214" s="1"/>
  <c r="F213" s="1"/>
  <c r="F194" s="1"/>
  <c r="E214"/>
  <c r="E213" s="1"/>
  <c r="E215"/>
  <c r="F147"/>
  <c r="F146" s="1"/>
  <c r="F145" s="1"/>
  <c r="E147"/>
  <c r="E146" s="1"/>
  <c r="E145" s="1"/>
  <c r="G147"/>
  <c r="G146" s="1"/>
  <c r="G145" s="1"/>
  <c r="G223"/>
  <c r="G222" s="1"/>
  <c r="F223"/>
  <c r="F222" s="1"/>
  <c r="E223"/>
  <c r="E222" s="1"/>
  <c r="F13"/>
  <c r="E13"/>
  <c r="G13"/>
  <c r="F134"/>
  <c r="F133" s="1"/>
  <c r="E140"/>
  <c r="E139" s="1"/>
  <c r="E138" s="1"/>
  <c r="F140"/>
  <c r="F139" s="1"/>
  <c r="F138" s="1"/>
  <c r="G140"/>
  <c r="G139" s="1"/>
  <c r="G138" s="1"/>
  <c r="E54"/>
  <c r="E53" s="1"/>
  <c r="E52" s="1"/>
  <c r="E46" s="1"/>
  <c r="F54"/>
  <c r="F53" s="1"/>
  <c r="F52" s="1"/>
  <c r="F46" s="1"/>
  <c r="G54"/>
  <c r="G53" s="1"/>
  <c r="G52" s="1"/>
  <c r="G46" s="1"/>
  <c r="E134"/>
  <c r="E133" s="1"/>
  <c r="E198"/>
  <c r="E197" s="1"/>
  <c r="E196" s="1"/>
  <c r="E195" s="1"/>
  <c r="E194" l="1"/>
  <c r="E130"/>
  <c r="E132"/>
  <c r="F130"/>
  <c r="F132"/>
  <c r="E137"/>
  <c r="E136" s="1"/>
  <c r="G137"/>
  <c r="F137"/>
  <c r="G164"/>
  <c r="G163" s="1"/>
  <c r="G162" s="1"/>
  <c r="G161" s="1"/>
  <c r="E164"/>
  <c r="E163" s="1"/>
  <c r="E162" s="1"/>
  <c r="E161" s="1"/>
  <c r="E131" l="1"/>
  <c r="E128" s="1"/>
  <c r="E127" s="1"/>
  <c r="E129"/>
  <c r="F131"/>
  <c r="F128" s="1"/>
  <c r="F129"/>
  <c r="G136"/>
  <c r="G127" s="1"/>
  <c r="F249"/>
  <c r="F240" s="1"/>
  <c r="F239" s="1"/>
  <c r="G249"/>
  <c r="G240" s="1"/>
  <c r="G239" s="1"/>
  <c r="E249"/>
  <c r="E240" l="1"/>
  <c r="E239" s="1"/>
  <c r="E238" s="1"/>
  <c r="E237" s="1"/>
  <c r="E236" s="1"/>
  <c r="E221" s="1"/>
  <c r="F238"/>
  <c r="F237" s="1"/>
  <c r="F236" s="1"/>
  <c r="F221" s="1"/>
  <c r="G238"/>
  <c r="G237" s="1"/>
  <c r="G236" s="1"/>
  <c r="G221" s="1"/>
  <c r="F136"/>
  <c r="F127" s="1"/>
</calcChain>
</file>

<file path=xl/sharedStrings.xml><?xml version="1.0" encoding="utf-8"?>
<sst xmlns="http://schemas.openxmlformats.org/spreadsheetml/2006/main" count="606" uniqueCount="241">
  <si>
    <t xml:space="preserve">Приложение №7 </t>
  </si>
  <si>
    <t xml:space="preserve">к решению Совета депутатов 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</si>
  <si>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</si>
  <si>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</si>
  <si>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</si>
  <si>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</si>
  <si>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</si>
  <si>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</si>
  <si>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01 0 00 00000</t>
  </si>
  <si>
    <t>0409</t>
  </si>
  <si>
    <t>02 0 00 00000</t>
  </si>
  <si>
    <t>0503</t>
  </si>
  <si>
    <t>0412</t>
  </si>
  <si>
    <t>03 0 00 00000</t>
  </si>
  <si>
    <t>0310</t>
  </si>
  <si>
    <t>04 0 00 00000</t>
  </si>
  <si>
    <t>0113</t>
  </si>
  <si>
    <t>05 0 00 00000</t>
  </si>
  <si>
    <t>06 0 00 00000</t>
  </si>
  <si>
    <t>07 0 00 00000</t>
  </si>
  <si>
    <t xml:space="preserve">Мероприятие по усилению антитеррористической защищенности объектов социальной сферы </t>
  </si>
  <si>
    <t>08 0 00 00000</t>
  </si>
  <si>
    <t>Предоставление субсидий бюджетным, автономным учреждениям и иным некоммерческим организациям</t>
  </si>
  <si>
    <t>0801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</si>
  <si>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</si>
  <si>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</si>
  <si>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</si>
  <si>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</si>
  <si>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</si>
  <si>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</si>
  <si>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</si>
  <si>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</si>
  <si>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</si>
  <si>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0104</t>
  </si>
  <si>
    <t>67 3 00 00000</t>
  </si>
  <si>
    <t>67 3 01 00000</t>
  </si>
  <si>
    <t>67 3 01 00150</t>
  </si>
  <si>
    <t>67 3 01 40010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</si>
  <si>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</si>
  <si>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</si>
  <si>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</si>
  <si>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</si>
  <si>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</si>
  <si>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</si>
  <si>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</si>
  <si>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</si>
  <si>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</si>
  <si>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68 9 01 10220</t>
  </si>
  <si>
    <t>0111</t>
  </si>
  <si>
    <t>68 9 01 10190</t>
  </si>
  <si>
    <t>68 9 01 51180</t>
  </si>
  <si>
    <t>0203</t>
  </si>
  <si>
    <t>Мобилизационная и вневойсковая подготовка</t>
  </si>
  <si>
    <t>0502</t>
  </si>
  <si>
    <t>Мероприятия по землеустройству и землепользованию</t>
  </si>
  <si>
    <t>68 9 01 10150</t>
  </si>
  <si>
    <t>68 9 01 10160</t>
  </si>
  <si>
    <t>68 9 01 10170</t>
  </si>
  <si>
    <t>68 9 01 03020</t>
  </si>
  <si>
    <t>Пенсионное обеспечение</t>
  </si>
  <si>
    <t>68 9 01 00170</t>
  </si>
  <si>
    <t>Физкультура и спорт</t>
  </si>
  <si>
    <t>ВСЕГО</t>
  </si>
  <si>
    <t>16 0 00 00000</t>
  </si>
  <si>
    <t>17 0 00 00000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</si>
  <si>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</si>
  <si>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</si>
  <si>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</si>
  <si>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</si>
  <si>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</si>
  <si>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</si>
  <si>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</si>
  <si>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</si>
  <si>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08 4 01 00000</t>
  </si>
  <si>
    <t>08 4 01 00170</t>
  </si>
  <si>
    <t>08 4 01 S0360</t>
  </si>
  <si>
    <t>01 4 00 00000</t>
  </si>
  <si>
    <t>03 4 00 00000</t>
  </si>
  <si>
    <t>02 4 00 00000</t>
  </si>
  <si>
    <t>04 4 00 00000</t>
  </si>
  <si>
    <t>07 4 00 00000</t>
  </si>
  <si>
    <t>17 4 00 00000</t>
  </si>
  <si>
    <t>Комплексы процессных мероприятий</t>
  </si>
  <si>
    <t>17 4 01 00000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</si>
  <si>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</si>
  <si>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Условно утвержденные расходы</t>
  </si>
  <si>
    <t>на 2025 год и плановый период 2026-2027 годов</t>
  </si>
  <si>
    <t>Мероприятия по уплате взносов на капитальный ремонт многоквартирных жилых домов</t>
  </si>
  <si>
    <t xml:space="preserve"> Жилищное хозяйство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</si>
  <si>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</si>
  <si>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годы.</t>
  </si>
  <si>
    <t>Вындиноостровского сельского поселения</t>
  </si>
  <si>
    <t xml:space="preserve">Комплекс процессных мероприятий на подготовку и выполнение прочих работ по содержанию дорог местного значения </t>
  </si>
  <si>
    <t>02 4 01 00000</t>
  </si>
  <si>
    <t>05 7 01 00000</t>
  </si>
  <si>
    <t>05 7 01 S4310</t>
  </si>
  <si>
    <t>06 2 00 00000</t>
  </si>
  <si>
    <t>Региональные проекты</t>
  </si>
  <si>
    <t>Региональный проект "Формирование комфортной городской среды"</t>
  </si>
  <si>
    <t>06 2 И4 00000</t>
  </si>
  <si>
    <t>06 2 И4 55550</t>
  </si>
  <si>
    <t>13 0 00 00000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</si>
  <si>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</si>
  <si>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Реализация мероприятий по обеспечению жильем молодых семей</t>
  </si>
  <si>
    <t>Субсидии гражданам на приобретение жилья</t>
  </si>
  <si>
    <t>Обеспечение деятельности центрального аппарата</t>
  </si>
  <si>
    <t xml:space="preserve">Обеспечение деятельности центрального аппарата </t>
  </si>
  <si>
    <t>Непрограммные расходы органов местного самоуправления поселений</t>
  </si>
  <si>
    <t>НАЦИОНАЛЬНАЯ ОБОРОНА</t>
  </si>
  <si>
    <t>ЖИЛИЩНО-КОММУНАЛЬНОЕ ХОЗЯЙСТВО</t>
  </si>
  <si>
    <t>СОЦИАЛЬНАЯ ПОЛИТИКА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</si>
  <si>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</si>
  <si>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</si>
  <si>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0200</t>
  </si>
  <si>
    <t>0500</t>
  </si>
  <si>
    <t>0 1 4 03 9Д020</t>
  </si>
  <si>
    <t>16 7 00 00000</t>
  </si>
  <si>
    <t>16 7 01 00000</t>
  </si>
  <si>
    <t>16 7 01 L4970</t>
  </si>
  <si>
    <t>02 4 01 S5130</t>
  </si>
  <si>
    <t>0314</t>
  </si>
  <si>
    <t>0 1 4 03 00000</t>
  </si>
  <si>
    <t>13 4 00 00000</t>
  </si>
  <si>
    <t>13 4 01 00000</t>
  </si>
  <si>
    <t>13 4 01 10150</t>
  </si>
  <si>
    <t>Прочая закупка товаров, работ и услуг</t>
  </si>
  <si>
    <t>01 7 03 SД140</t>
  </si>
  <si>
    <t>На ремонт автомобильных дорог общего пользования местного значения</t>
  </si>
  <si>
    <t>Отраслевой проект "Развитие и приведение в нормативное состояние автомобильных дорог общего пользования"</t>
  </si>
  <si>
    <t>Отраслевые проекты</t>
  </si>
  <si>
    <t>01 7 03 00000</t>
  </si>
  <si>
    <t>01 7 00 00000</t>
  </si>
  <si>
    <t>Дорожное хозяйство (дорожные фонды)</t>
  </si>
  <si>
    <t>Обеспечение пожарной безопасности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</si>
  <si>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</si>
  <si>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Отраслевой проект "Благоустройство сельских территорий"</t>
  </si>
  <si>
    <t>05 7 00 00000</t>
  </si>
  <si>
    <t>05 5 02 F0550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</si>
  <si>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</si>
  <si>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</si>
  <si>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05 5 02 00000</t>
  </si>
  <si>
    <t>Муниципальные проекты</t>
  </si>
  <si>
    <t>05 5 00 00000</t>
  </si>
  <si>
    <t>Реализация программ формирования современной городской среды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</si>
  <si>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</si>
  <si>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08 4 01 F0480</t>
  </si>
  <si>
    <t>Бюджетные инвестиции в объекты капитального строительства государственной (муниципальной) собственности</t>
  </si>
  <si>
    <t>На разработку проектно-сметной документации, проведение обмерных работ и технического обследования зданий</t>
  </si>
  <si>
    <t>08 4 00 00000</t>
  </si>
  <si>
    <t>08 4 01 60290</t>
  </si>
  <si>
    <t>Субсидии бюджетным учреждениям на иные цели</t>
  </si>
  <si>
    <t>На мероприятия по профилактике асоциального поведения в молодежной среде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</si>
  <si>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</si>
  <si>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0707</t>
  </si>
  <si>
    <t>Закупка товаров, работ и услуг в целях капитального ремонта государственного (муниципального) имущества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</si>
  <si>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</si>
  <si>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</si>
  <si>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</si>
  <si>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>09 7 00 00000</t>
  </si>
  <si>
    <t>09 0 00 00000</t>
  </si>
  <si>
    <t>1004</t>
  </si>
  <si>
    <t>Отраслевой проект "Улучшение жилищных условий и обеспечение жильем отдельных категорий граждан"</t>
  </si>
  <si>
    <t>17 4 01 10281</t>
  </si>
  <si>
    <t>Оснащение мест (площадок) для накопления ТКО емкостями для накопления ТКО</t>
  </si>
  <si>
    <t>18 5 01 60560</t>
  </si>
  <si>
    <t>На мероприятия по ликвидации мест несанкционированного размещения отходов и озеленение</t>
  </si>
  <si>
    <t>18 5 01 00000</t>
  </si>
  <si>
    <t>18 0 00 00000</t>
  </si>
  <si>
    <t>18 5 00 00000</t>
  </si>
  <si>
    <t>На поддержку развития общественной инфраструктуры муниципального значения</t>
  </si>
  <si>
    <t>19 4 01 S4840</t>
  </si>
  <si>
    <t>19 4 01 00000</t>
  </si>
  <si>
    <t>19 4 00 00000</t>
  </si>
  <si>
    <t>19 0 00 00000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</si>
  <si>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</si>
  <si>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</si>
  <si>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Закупка энергетических ресурсов</t>
  </si>
  <si>
    <t>Прочая закупка товаров, работ и услу</t>
  </si>
  <si>
    <t>Другие обязательства органов местного самоуправления</t>
  </si>
  <si>
    <t>Резервные фонды</t>
  </si>
  <si>
    <t>Резервные средства</t>
  </si>
  <si>
    <t>На подготовку и выполнения прочих работ по содержанию дорог местного значения в рамках непрограммных расходов</t>
  </si>
  <si>
    <t>68 9 01 60300</t>
  </si>
  <si>
    <t>1101</t>
  </si>
  <si>
    <t>На выплату зарплаты с начислениями</t>
  </si>
  <si>
    <t>На оплату электроэнергии за уличное освещение</t>
  </si>
  <si>
    <t>68 9 01 F0450</t>
  </si>
  <si>
    <t>00 0 00 00000</t>
  </si>
  <si>
    <t>Прочие мероприятия по начислению найма</t>
  </si>
  <si>
    <t>68 9 01 10250</t>
  </si>
  <si>
    <t>Уплата иных платежей</t>
  </si>
  <si>
    <t>Уплата прочих налогов, сборов</t>
  </si>
  <si>
    <t xml:space="preserve">Прочие мероприятия по благоустройству сельских поселений поселений </t>
  </si>
  <si>
    <t>Непрограммные расходы по благоустройству органов местного самоуправления поселения</t>
  </si>
  <si>
    <t>Иные пенсии, социальные доплаты к пенсиям</t>
  </si>
  <si>
    <t>1001</t>
  </si>
  <si>
    <t>Предоставление муниципальным бюджетным учреждениям субсидий на выполнение муниципального задания</t>
  </si>
  <si>
    <t>68 9 01 F0650</t>
  </si>
  <si>
    <t>На обслуживание местной системы оповещения на территории Волховского муниципального района</t>
  </si>
  <si>
    <t>68 0 01 00000</t>
  </si>
  <si>
    <t>0103</t>
  </si>
  <si>
    <t>0100</t>
  </si>
  <si>
    <t>от 03.04.2025 г №12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</si>
  <si>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г."</t>
  </si>
  <si>
    <t>На повышение безопасности дорожного движения и содержание дорог в сезонные периоды.</t>
  </si>
  <si>
    <t>Муниципальная программа "О содействии участию населения в осуществлении местного самоуправления на территории Вындиноостровского сельского поселения Волховского муниципального района Ленинградской области на 2025год"</t>
  </si>
  <si>
    <t>Комплекс процессных мероприятий "Содействие участию населения в осуществлении местного самоуправления"</t>
  </si>
  <si>
    <t xml:space="preserve"> На реализацию областного закона Ленинградской области от 16 февраля 2024 года 10-оз «О содействии участию населения в осуществлении местного самоуправления в Ленинградской области"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</si>
  <si>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</si>
  <si>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Мероприятие по созданию эффективной системы противодействия коррупции Вындиноостровского сельского поселения</t>
  </si>
  <si>
    <t>Муниципальная программа "Формирование комфортной городской среды на территории МО Вындиноостровское сельское поселение на 2025-2030 годы"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</si>
  <si>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</si>
  <si>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Муниципальная программа "Развитие культуры и спорта в  Вындиноостровском сельском поселении на 2025 год и плановый период 2026-2027 годы"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</si>
  <si>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</si>
  <si>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</si>
  <si>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Муниципальная программа "Устойчивое функционирование объектов коммунального хозяйства и повышение энергоэффективности муниципального образования Вындиноостровское сельское поселение на 2024-2026 годы"</t>
  </si>
  <si>
    <t>Муниципальная программа "Развитие  малого и среднего предпринимательства в Вындиноостровском сельском поселении на 2024-2026 годы"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</si>
  <si>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</si>
  <si>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</t>
  </si>
  <si>
    <t>Комплекс процессных мероприятий "Обустройство мест (площадок) накопления ТКО"</t>
  </si>
  <si>
    <t>09 7 01 SТ160</t>
  </si>
  <si>
    <t>Муниципальная программа «Обращение с твердыми коммунальными отходами на территории Вындиноостровского сельского поселения на 2025-2027 гг."</t>
  </si>
  <si>
    <t>Муниципальная программа "О проведении работ по благоустройству, озеленению и экологической безопасности населенных пунктов муниципального образования Вындиноостровское сельское поселение Волховского муниципального района Ленинградской области"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</si>
  <si>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</si>
  <si>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Муниципальная программа "О развитии общественной инфраструктуры на территории административного центра Вындиноостровского сельского поселения Волховского муниципального района Ленинградской области на 2025 год»</t>
  </si>
  <si>
    <t xml:space="preserve">Комплексы процессных мероприятий "Содействие участию населения в
осуществлении местного самоуправления" 
</t>
  </si>
  <si>
    <t>Прочие мероприятия по благоустройству сельских поселений</t>
  </si>
  <si>
    <t>67 9 00 00000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</si>
  <si>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</si>
  <si>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</si>
  <si>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</si>
  <si>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</si>
  <si>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</si>
  <si>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</si>
  <si>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 подготовку и выполнение тушения лесных и торфяных пожаров</t>
  </si>
  <si>
    <t>03 4 01 60110</t>
  </si>
  <si>
    <t>67 3 01 60300</t>
  </si>
  <si>
    <t>Мероприятия по проведению строительно-технической экспертизы и оценке помещений</t>
  </si>
  <si>
    <t>68 9 01 10140</t>
  </si>
  <si>
    <t>Мероприятия попроведению стройконтроля</t>
  </si>
  <si>
    <t>68 9 01 10290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</si>
</sst>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9">
    <xf numFmtId="0" fontId="0" fillId="0" borderId="0" xfId="0"/>
    <xf numFmtId="0" fontId="3" fillId="2" borderId="0" xfId="0" applyFont="1" applyFill="1"/>
    <xf numFmtId="0" fontId="0" fillId="2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49" fontId="5" fillId="0" borderId="0" xfId="0" applyNumberFormat="1" applyFont="1"/>
    <xf numFmtId="0" fontId="5" fillId="0" borderId="0" xfId="0" applyFont="1"/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" fontId="6" fillId="2" borderId="2" xfId="0" applyNumberFormat="1" applyFont="1" applyFill="1" applyBorder="1"/>
    <xf numFmtId="4" fontId="4" fillId="2" borderId="2" xfId="0" applyNumberFormat="1" applyFont="1" applyFill="1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2" fontId="4" fillId="2" borderId="2" xfId="0" applyNumberFormat="1" applyFont="1" applyFill="1" applyBorder="1"/>
    <xf numFmtId="2" fontId="6" fillId="2" borderId="2" xfId="0" applyNumberFormat="1" applyFont="1" applyFill="1" applyBorder="1"/>
    <xf numFmtId="0" fontId="4" fillId="2" borderId="2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4" fontId="4" fillId="2" borderId="3" xfId="0" applyNumberFormat="1" applyFont="1" applyFill="1" applyBorder="1"/>
    <xf numFmtId="4" fontId="4" fillId="2" borderId="1" xfId="0" applyNumberFormat="1" applyFont="1" applyFill="1" applyBorder="1"/>
    <xf numFmtId="0" fontId="4" fillId="2" borderId="2" xfId="0" applyFont="1" applyFill="1" applyBorder="1"/>
    <xf numFmtId="0" fontId="6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center" wrapText="1"/>
    </xf>
    <xf numFmtId="164" fontId="1" fillId="2" borderId="0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/>
    </xf>
    <xf numFmtId="0" fontId="1" fillId="2" borderId="0" xfId="0" applyFont="1" applyFill="1"/>
    <xf numFmtId="0" fontId="4" fillId="2" borderId="2" xfId="0" applyFont="1" applyFill="1" applyBorder="1" applyAlignment="1">
      <alignment wrapText="1"/>
    </xf>
    <xf numFmtId="0" fontId="6" fillId="2" borderId="2" xfId="0" applyNumberFormat="1" applyFont="1" applyFill="1" applyBorder="1" applyAlignment="1">
      <alignment vertical="top" wrapText="1"/>
    </xf>
    <xf numFmtId="165" fontId="7" fillId="2" borderId="5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2" fontId="3" fillId="2" borderId="2" xfId="0" applyNumberFormat="1" applyFont="1" applyFill="1" applyBorder="1"/>
    <xf numFmtId="0" fontId="0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wrapText="1"/>
    </xf>
    <xf numFmtId="49" fontId="6" fillId="2" borderId="8" xfId="0" applyNumberFormat="1" applyFont="1" applyFill="1" applyBorder="1" applyAlignment="1">
      <alignment horizontal="center"/>
    </xf>
    <xf numFmtId="4" fontId="4" fillId="2" borderId="8" xfId="0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/>
    </xf>
    <xf numFmtId="0" fontId="6" fillId="2" borderId="8" xfId="0" applyFont="1" applyFill="1" applyBorder="1" applyAlignment="1">
      <alignment vertical="top" wrapText="1"/>
    </xf>
    <xf numFmtId="0" fontId="6" fillId="2" borderId="8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4" xfId="0" applyNumberFormat="1" applyFont="1" applyFill="1" applyBorder="1" applyAlignment="1" applyProtection="1">
      <alignment horizontal="left" vertical="top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top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left" wrapText="1"/>
    </xf>
    <xf numFmtId="2" fontId="4" fillId="2" borderId="2" xfId="0" applyNumberFormat="1" applyFont="1" applyFill="1" applyBorder="1" applyAlignment="1">
      <alignment horizontal="right"/>
    </xf>
    <xf numFmtId="0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right" vertical="center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wrapText="1"/>
    </xf>
    <xf numFmtId="0" fontId="4" fillId="2" borderId="0" xfId="0" applyFont="1" applyFill="1"/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top"/>
    </xf>
    <xf numFmtId="49" fontId="6" fillId="2" borderId="2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4" fillId="2" borderId="2" xfId="0" applyNumberFormat="1" applyFont="1" applyFill="1" applyBorder="1" applyAlignment="1">
      <alignment vertical="top" wrapText="1"/>
    </xf>
    <xf numFmtId="2" fontId="6" fillId="2" borderId="2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2" fontId="0" fillId="2" borderId="2" xfId="0" applyNumberFormat="1" applyFont="1" applyFill="1" applyBorder="1"/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/>
    </xf>
    <xf numFmtId="0" fontId="3" fillId="2" borderId="2" xfId="0" applyFont="1" applyFill="1" applyBorder="1"/>
    <xf numFmtId="0" fontId="6" fillId="2" borderId="1" xfId="1" applyFont="1" applyFill="1" applyBorder="1" applyAlignment="1">
      <alignment horizontal="left" vertical="center" wrapText="1"/>
    </xf>
    <xf numFmtId="2" fontId="4" fillId="2" borderId="1" xfId="0" applyNumberFormat="1" applyFont="1" applyFill="1" applyBorder="1"/>
    <xf numFmtId="49" fontId="6" fillId="2" borderId="4" xfId="0" applyNumberFormat="1" applyFont="1" applyFill="1" applyBorder="1" applyAlignment="1" applyProtection="1">
      <alignment horizontal="center" wrapText="1"/>
    </xf>
    <xf numFmtId="4" fontId="4" fillId="2" borderId="2" xfId="0" applyNumberFormat="1" applyFont="1" applyFill="1" applyBorder="1" applyAlignment="1">
      <alignment horizontal="right"/>
    </xf>
    <xf numFmtId="0" fontId="6" fillId="2" borderId="1" xfId="0" applyFont="1" applyFill="1" applyBorder="1"/>
    <xf numFmtId="0" fontId="3" fillId="2" borderId="1" xfId="0" applyFont="1" applyFill="1" applyBorder="1"/>
    <xf numFmtId="0" fontId="6" fillId="2" borderId="3" xfId="0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165" fontId="6" fillId="2" borderId="2" xfId="0" applyNumberFormat="1" applyFont="1" applyFill="1" applyBorder="1" applyAlignment="1" applyProtection="1">
      <alignment horizontal="left" vertical="top" wrapText="1"/>
    </xf>
    <xf numFmtId="2" fontId="6" fillId="2" borderId="2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 applyProtection="1">
      <alignment horizontal="left" vertical="top" wrapText="1"/>
    </xf>
    <xf numFmtId="2" fontId="4" fillId="2" borderId="2" xfId="0" applyNumberFormat="1" applyFont="1" applyFill="1" applyBorder="1" applyAlignment="1">
      <alignment horizontal="center"/>
    </xf>
    <xf numFmtId="0" fontId="6" fillId="2" borderId="2" xfId="0" applyFont="1" applyFill="1" applyBorder="1"/>
    <xf numFmtId="49" fontId="6" fillId="2" borderId="2" xfId="0" applyNumberFormat="1" applyFont="1" applyFill="1" applyBorder="1"/>
    <xf numFmtId="49" fontId="0" fillId="2" borderId="0" xfId="0" applyNumberFormat="1" applyFill="1" applyBorder="1"/>
    <xf numFmtId="4" fontId="3" fillId="2" borderId="0" xfId="0" applyNumberFormat="1" applyFont="1" applyFill="1" applyBorder="1"/>
    <xf numFmtId="0" fontId="0" fillId="2" borderId="0" xfId="0" applyFill="1" applyBorder="1"/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7"/>
  <sheetViews>
    <sheetView tabSelected="1" topLeftCell="A130" workbookViewId="0">
      <selection activeCell="K7" sqref="K7"/>
    </sheetView>
  </sheetViews>
  <sheetFormatPr defaultRowHeight="13.2"/>
  <cols>
    <col min="1" max="1" width="36.77734375" style="2" customWidth="1"/>
    <col min="2" max="2" width="14.33203125" customWidth="1"/>
    <col min="3" max="3" width="7.44140625" customWidth="1"/>
    <col min="4" max="4" width="6.44140625" style="3" customWidth="1"/>
    <col min="5" max="5" width="11.109375" customWidth="1"/>
    <col min="6" max="6" width="11" customWidth="1"/>
    <col min="7" max="7" width="11.5546875" customWidth="1"/>
  </cols>
  <sheetData>
    <row r="1" spans="1:11">
      <c r="D1" s="5"/>
      <c r="E1" s="75" t="s">
        <v>0</v>
      </c>
      <c r="F1" s="75"/>
      <c r="G1" s="75"/>
    </row>
    <row r="2" spans="1:11" ht="11.4" customHeight="1">
      <c r="D2" s="5"/>
      <c r="E2" s="75" t="s">
        <v>1</v>
      </c>
      <c r="F2" s="75"/>
      <c r="G2" s="75"/>
    </row>
    <row r="3" spans="1:11" ht="3" hidden="1" customHeight="1">
      <c r="D3" s="5"/>
      <c r="E3" s="6"/>
      <c r="F3" s="6"/>
      <c r="G3" s="6"/>
    </row>
    <row r="4" spans="1:11">
      <c r="D4" s="75" t="s">
        <v>91</v>
      </c>
      <c r="E4" s="75"/>
      <c r="F4" s="75"/>
      <c r="G4" s="75"/>
    </row>
    <row r="5" spans="1:11">
      <c r="D5" s="5"/>
      <c r="E5" s="75" t="s">
        <v>202</v>
      </c>
      <c r="F5" s="75"/>
      <c r="G5" s="75"/>
    </row>
    <row r="6" spans="1:11" ht="3" customHeight="1"/>
    <row r="7" spans="1:11" ht="75" customHeight="1">
      <c r="A7" s="73" t="s">
        <v>2</v>
      </c>
      <c r="B7" s="73"/>
      <c r="C7" s="73"/>
      <c r="D7" s="73"/>
      <c r="E7" s="73"/>
      <c r="F7" s="73"/>
      <c r="G7" s="73"/>
      <c r="K7" s="4"/>
    </row>
    <row r="8" spans="1:11">
      <c r="A8" s="74" t="s">
        <v>86</v>
      </c>
      <c r="B8" s="74"/>
      <c r="C8" s="74"/>
      <c r="D8" s="74"/>
      <c r="E8" s="74"/>
      <c r="F8" s="74"/>
      <c r="G8" s="74"/>
    </row>
    <row r="10" spans="1:11" ht="36">
      <c r="A10" s="55" t="s">
        <v>3</v>
      </c>
      <c r="B10" s="7" t="s">
        <v>4</v>
      </c>
      <c r="C10" s="7" t="s">
        <v>5</v>
      </c>
      <c r="D10" s="8" t="s">
        <v>6</v>
      </c>
      <c r="E10" s="9" t="s">
        <v>7</v>
      </c>
      <c r="F10" s="9" t="s">
        <v>7</v>
      </c>
      <c r="G10" s="9" t="s">
        <v>7</v>
      </c>
    </row>
    <row r="11" spans="1:11">
      <c r="A11" s="55"/>
      <c r="B11" s="7"/>
      <c r="C11" s="7"/>
      <c r="D11" s="8"/>
      <c r="E11" s="7">
        <v>2025</v>
      </c>
      <c r="F11" s="7">
        <v>2026</v>
      </c>
      <c r="G11" s="7">
        <v>2027</v>
      </c>
    </row>
    <row r="12" spans="1:11">
      <c r="A12" s="55">
        <v>1</v>
      </c>
      <c r="B12" s="7">
        <v>2</v>
      </c>
      <c r="C12" s="7">
        <v>3</v>
      </c>
      <c r="D12" s="8">
        <v>4</v>
      </c>
      <c r="E12" s="7">
        <v>5</v>
      </c>
      <c r="F12" s="7">
        <v>6</v>
      </c>
      <c r="G12" s="7">
        <v>7</v>
      </c>
    </row>
    <row r="13" spans="1:11" s="2" customFormat="1">
      <c r="A13" s="56" t="s">
        <v>132</v>
      </c>
      <c r="B13" s="55"/>
      <c r="C13" s="55"/>
      <c r="D13" s="76" t="s">
        <v>9</v>
      </c>
      <c r="E13" s="77">
        <f>E14+E20</f>
        <v>825.5</v>
      </c>
      <c r="F13" s="77">
        <f t="shared" ref="F13:G13" si="0">F14+F20</f>
        <v>1209.4000000000001</v>
      </c>
      <c r="G13" s="77">
        <f t="shared" si="0"/>
        <v>2715.7</v>
      </c>
    </row>
    <row r="14" spans="1:11" s="1" customFormat="1" ht="71.400000000000006" customHeight="1">
      <c r="A14" s="38" t="s">
        <v>203</v>
      </c>
      <c r="B14" s="11" t="s">
        <v>8</v>
      </c>
      <c r="C14" s="11"/>
      <c r="D14" s="12" t="s">
        <v>9</v>
      </c>
      <c r="E14" s="13">
        <f t="shared" ref="E14:G18" si="1">SUM(E15)</f>
        <v>825.5</v>
      </c>
      <c r="F14" s="13">
        <f t="shared" si="1"/>
        <v>1209.4000000000001</v>
      </c>
      <c r="G14" s="13">
        <f t="shared" si="1"/>
        <v>1906.4</v>
      </c>
    </row>
    <row r="15" spans="1:11" s="1" customFormat="1">
      <c r="A15" s="10" t="s">
        <v>82</v>
      </c>
      <c r="B15" s="11" t="s">
        <v>76</v>
      </c>
      <c r="C15" s="11"/>
      <c r="D15" s="12"/>
      <c r="E15" s="13">
        <f t="shared" si="1"/>
        <v>825.5</v>
      </c>
      <c r="F15" s="13">
        <f t="shared" si="1"/>
        <v>1209.4000000000001</v>
      </c>
      <c r="G15" s="13">
        <f t="shared" si="1"/>
        <v>1906.4</v>
      </c>
    </row>
    <row r="16" spans="1:11" s="1" customFormat="1" ht="38.4" customHeight="1">
      <c r="A16" s="29" t="s">
        <v>92</v>
      </c>
      <c r="B16" s="11" t="s">
        <v>121</v>
      </c>
      <c r="C16" s="11"/>
      <c r="D16" s="12"/>
      <c r="E16" s="13">
        <f t="shared" si="1"/>
        <v>825.5</v>
      </c>
      <c r="F16" s="13">
        <f t="shared" si="1"/>
        <v>1209.4000000000001</v>
      </c>
      <c r="G16" s="13">
        <f t="shared" si="1"/>
        <v>1906.4</v>
      </c>
    </row>
    <row r="17" spans="1:7" s="1" customFormat="1" ht="34.799999999999997" customHeight="1">
      <c r="A17" s="38" t="s">
        <v>204</v>
      </c>
      <c r="B17" s="11" t="s">
        <v>115</v>
      </c>
      <c r="C17" s="11"/>
      <c r="D17" s="12"/>
      <c r="E17" s="13">
        <f>SUM(E19)</f>
        <v>825.5</v>
      </c>
      <c r="F17" s="13">
        <f>SUM(F19)</f>
        <v>1209.4000000000001</v>
      </c>
      <c r="G17" s="13">
        <f>SUM(G19)</f>
        <v>1906.4</v>
      </c>
    </row>
    <row r="18" spans="1:7" s="1" customFormat="1" ht="13.2" customHeight="1">
      <c r="A18" s="38" t="s">
        <v>125</v>
      </c>
      <c r="B18" s="11" t="s">
        <v>115</v>
      </c>
      <c r="C18" s="11">
        <v>200</v>
      </c>
      <c r="D18" s="12" t="s">
        <v>9</v>
      </c>
      <c r="E18" s="13">
        <f t="shared" si="1"/>
        <v>825.5</v>
      </c>
      <c r="F18" s="13">
        <f t="shared" si="1"/>
        <v>1209.4000000000001</v>
      </c>
      <c r="G18" s="13">
        <f t="shared" si="1"/>
        <v>1906.4</v>
      </c>
    </row>
    <row r="19" spans="1:7" s="2" customFormat="1" ht="13.2" customHeight="1">
      <c r="A19" s="42" t="s">
        <v>125</v>
      </c>
      <c r="B19" s="16" t="s">
        <v>115</v>
      </c>
      <c r="C19" s="16">
        <v>200</v>
      </c>
      <c r="D19" s="19" t="s">
        <v>9</v>
      </c>
      <c r="E19" s="14">
        <v>825.5</v>
      </c>
      <c r="F19" s="14">
        <v>1209.4000000000001</v>
      </c>
      <c r="G19" s="14">
        <v>1906.4</v>
      </c>
    </row>
    <row r="20" spans="1:7" s="2" customFormat="1">
      <c r="A20" s="10" t="s">
        <v>129</v>
      </c>
      <c r="B20" s="11" t="s">
        <v>131</v>
      </c>
      <c r="C20" s="11"/>
      <c r="D20" s="19"/>
      <c r="E20" s="13">
        <f t="shared" ref="E20:G29" si="2">SUM(E21)</f>
        <v>0</v>
      </c>
      <c r="F20" s="13">
        <f t="shared" si="2"/>
        <v>0</v>
      </c>
      <c r="G20" s="13">
        <f t="shared" si="2"/>
        <v>809.3</v>
      </c>
    </row>
    <row r="21" spans="1:7" s="2" customFormat="1" ht="47.4" customHeight="1">
      <c r="A21" s="29" t="s">
        <v>128</v>
      </c>
      <c r="B21" s="11" t="s">
        <v>130</v>
      </c>
      <c r="C21" s="11"/>
      <c r="D21" s="19"/>
      <c r="E21" s="13">
        <f t="shared" si="2"/>
        <v>0</v>
      </c>
      <c r="F21" s="13">
        <f t="shared" si="2"/>
        <v>0</v>
      </c>
      <c r="G21" s="13">
        <f t="shared" si="2"/>
        <v>809.3</v>
      </c>
    </row>
    <row r="22" spans="1:7" s="1" customFormat="1" ht="23.4" customHeight="1">
      <c r="A22" s="29" t="s">
        <v>127</v>
      </c>
      <c r="B22" s="11" t="s">
        <v>126</v>
      </c>
      <c r="C22" s="16"/>
      <c r="D22" s="19"/>
      <c r="E22" s="13">
        <f t="shared" si="2"/>
        <v>0</v>
      </c>
      <c r="F22" s="13">
        <f t="shared" si="2"/>
        <v>0</v>
      </c>
      <c r="G22" s="13">
        <f t="shared" si="2"/>
        <v>809.3</v>
      </c>
    </row>
    <row r="23" spans="1:7" s="1" customFormat="1">
      <c r="A23" s="10" t="s">
        <v>125</v>
      </c>
      <c r="B23" s="11" t="s">
        <v>126</v>
      </c>
      <c r="C23" s="16"/>
      <c r="D23" s="19"/>
      <c r="E23" s="13">
        <f t="shared" si="2"/>
        <v>0</v>
      </c>
      <c r="F23" s="13">
        <f t="shared" si="2"/>
        <v>0</v>
      </c>
      <c r="G23" s="13">
        <f t="shared" si="2"/>
        <v>809.3</v>
      </c>
    </row>
    <row r="24" spans="1:7" s="2" customFormat="1">
      <c r="A24" s="23" t="s">
        <v>125</v>
      </c>
      <c r="B24" s="16" t="s">
        <v>126</v>
      </c>
      <c r="C24" s="16">
        <v>200</v>
      </c>
      <c r="D24" s="19"/>
      <c r="E24" s="14">
        <v>0</v>
      </c>
      <c r="F24" s="14">
        <v>0</v>
      </c>
      <c r="G24" s="14">
        <v>809.3</v>
      </c>
    </row>
    <row r="25" spans="1:7" s="1" customFormat="1" ht="72.599999999999994" customHeight="1">
      <c r="A25" s="28" t="s">
        <v>205</v>
      </c>
      <c r="B25" s="11" t="s">
        <v>10</v>
      </c>
      <c r="C25" s="11"/>
      <c r="D25" s="12" t="s">
        <v>9</v>
      </c>
      <c r="E25" s="13">
        <f t="shared" si="2"/>
        <v>2232.3000000000002</v>
      </c>
      <c r="F25" s="13">
        <f t="shared" si="2"/>
        <v>0</v>
      </c>
      <c r="G25" s="13">
        <f t="shared" si="2"/>
        <v>0</v>
      </c>
    </row>
    <row r="26" spans="1:7" s="1" customFormat="1">
      <c r="A26" s="10" t="s">
        <v>82</v>
      </c>
      <c r="B26" s="11" t="s">
        <v>78</v>
      </c>
      <c r="C26" s="11"/>
      <c r="D26" s="12"/>
      <c r="E26" s="13">
        <f t="shared" si="2"/>
        <v>2232.3000000000002</v>
      </c>
      <c r="F26" s="13">
        <f t="shared" si="2"/>
        <v>0</v>
      </c>
      <c r="G26" s="13">
        <f t="shared" si="2"/>
        <v>0</v>
      </c>
    </row>
    <row r="27" spans="1:7" s="1" customFormat="1" ht="39.6" customHeight="1">
      <c r="A27" s="57" t="s">
        <v>206</v>
      </c>
      <c r="B27" s="11" t="s">
        <v>93</v>
      </c>
      <c r="C27" s="11">
        <v>200</v>
      </c>
      <c r="D27" s="12"/>
      <c r="E27" s="13">
        <f t="shared" si="2"/>
        <v>2232.3000000000002</v>
      </c>
      <c r="F27" s="13">
        <f t="shared" si="2"/>
        <v>0</v>
      </c>
      <c r="G27" s="13">
        <f t="shared" si="2"/>
        <v>0</v>
      </c>
    </row>
    <row r="28" spans="1:7" s="1" customFormat="1" ht="60.6" customHeight="1">
      <c r="A28" s="29" t="s">
        <v>207</v>
      </c>
      <c r="B28" s="11" t="s">
        <v>119</v>
      </c>
      <c r="C28" s="11"/>
      <c r="D28" s="12"/>
      <c r="E28" s="13">
        <f>SUM(E30)</f>
        <v>2232.3000000000002</v>
      </c>
      <c r="F28" s="13">
        <f>SUM(F30)</f>
        <v>0</v>
      </c>
      <c r="G28" s="13">
        <f>SUM(G30)</f>
        <v>0</v>
      </c>
    </row>
    <row r="29" spans="1:7" s="1" customFormat="1" ht="15.6" customHeight="1">
      <c r="A29" s="10" t="s">
        <v>125</v>
      </c>
      <c r="B29" s="11" t="s">
        <v>119</v>
      </c>
      <c r="C29" s="11"/>
      <c r="D29" s="12"/>
      <c r="E29" s="13">
        <f t="shared" si="2"/>
        <v>2232.3000000000002</v>
      </c>
      <c r="F29" s="13">
        <f t="shared" si="2"/>
        <v>0</v>
      </c>
      <c r="G29" s="13">
        <f t="shared" si="2"/>
        <v>0</v>
      </c>
    </row>
    <row r="30" spans="1:7" s="2" customFormat="1">
      <c r="A30" s="23" t="s">
        <v>125</v>
      </c>
      <c r="B30" s="16" t="s">
        <v>119</v>
      </c>
      <c r="C30" s="16">
        <v>200</v>
      </c>
      <c r="D30" s="19" t="s">
        <v>9</v>
      </c>
      <c r="E30" s="21">
        <v>2232.3000000000002</v>
      </c>
      <c r="F30" s="21">
        <v>0</v>
      </c>
      <c r="G30" s="21">
        <v>0</v>
      </c>
    </row>
    <row r="31" spans="1:7" s="1" customFormat="1" ht="48.6" customHeight="1">
      <c r="A31" s="29" t="s">
        <v>89</v>
      </c>
      <c r="B31" s="11" t="s">
        <v>13</v>
      </c>
      <c r="C31" s="11"/>
      <c r="D31" s="12" t="s">
        <v>14</v>
      </c>
      <c r="E31" s="13">
        <f t="shared" ref="E31:G35" si="3">SUM(E32)</f>
        <v>54</v>
      </c>
      <c r="F31" s="13">
        <f t="shared" si="3"/>
        <v>40</v>
      </c>
      <c r="G31" s="13">
        <f t="shared" si="3"/>
        <v>40</v>
      </c>
    </row>
    <row r="32" spans="1:7" s="1" customFormat="1">
      <c r="A32" s="10" t="s">
        <v>82</v>
      </c>
      <c r="B32" s="11" t="s">
        <v>77</v>
      </c>
      <c r="C32" s="11"/>
      <c r="D32" s="12"/>
      <c r="E32" s="13">
        <f t="shared" si="3"/>
        <v>54</v>
      </c>
      <c r="F32" s="13">
        <f t="shared" si="3"/>
        <v>40</v>
      </c>
      <c r="G32" s="13">
        <f t="shared" si="3"/>
        <v>40</v>
      </c>
    </row>
    <row r="33" spans="1:7" s="1" customFormat="1" ht="62.4" customHeight="1">
      <c r="A33" s="58" t="s">
        <v>208</v>
      </c>
      <c r="B33" s="11" t="s">
        <v>65</v>
      </c>
      <c r="C33" s="11"/>
      <c r="D33" s="12"/>
      <c r="E33" s="13">
        <f>E34+E37</f>
        <v>54</v>
      </c>
      <c r="F33" s="13">
        <f t="shared" ref="F33:G33" si="4">F34+F37</f>
        <v>40</v>
      </c>
      <c r="G33" s="13">
        <f t="shared" si="4"/>
        <v>40</v>
      </c>
    </row>
    <row r="34" spans="1:7" s="1" customFormat="1">
      <c r="A34" s="30" t="s">
        <v>133</v>
      </c>
      <c r="B34" s="11" t="s">
        <v>66</v>
      </c>
      <c r="C34" s="11"/>
      <c r="D34" s="12"/>
      <c r="E34" s="13">
        <f t="shared" si="3"/>
        <v>40</v>
      </c>
      <c r="F34" s="13">
        <f t="shared" si="3"/>
        <v>40</v>
      </c>
      <c r="G34" s="13">
        <f t="shared" si="3"/>
        <v>40</v>
      </c>
    </row>
    <row r="35" spans="1:7" s="1" customFormat="1">
      <c r="A35" s="10" t="s">
        <v>125</v>
      </c>
      <c r="B35" s="11" t="s">
        <v>66</v>
      </c>
      <c r="C35" s="11"/>
      <c r="D35" s="12"/>
      <c r="E35" s="13">
        <f t="shared" si="3"/>
        <v>40</v>
      </c>
      <c r="F35" s="13">
        <f t="shared" si="3"/>
        <v>40</v>
      </c>
      <c r="G35" s="13">
        <f t="shared" si="3"/>
        <v>40</v>
      </c>
    </row>
    <row r="36" spans="1:7" s="2" customFormat="1">
      <c r="A36" s="23" t="s">
        <v>125</v>
      </c>
      <c r="B36" s="16" t="s">
        <v>66</v>
      </c>
      <c r="C36" s="16">
        <v>200</v>
      </c>
      <c r="D36" s="19" t="s">
        <v>14</v>
      </c>
      <c r="E36" s="14">
        <v>40</v>
      </c>
      <c r="F36" s="14">
        <v>40</v>
      </c>
      <c r="G36" s="14">
        <v>40</v>
      </c>
    </row>
    <row r="37" spans="1:7" s="80" customFormat="1" ht="24">
      <c r="A37" s="78" t="s">
        <v>234</v>
      </c>
      <c r="B37" s="79" t="s">
        <v>235</v>
      </c>
      <c r="C37" s="27"/>
      <c r="D37" s="12" t="s">
        <v>14</v>
      </c>
      <c r="E37" s="22">
        <f t="shared" ref="E37:G38" si="5">SUM(E38)</f>
        <v>14</v>
      </c>
      <c r="F37" s="22">
        <f t="shared" si="5"/>
        <v>0</v>
      </c>
      <c r="G37" s="22">
        <f t="shared" si="5"/>
        <v>0</v>
      </c>
    </row>
    <row r="38" spans="1:7" s="80" customFormat="1" ht="12">
      <c r="A38" s="78" t="s">
        <v>125</v>
      </c>
      <c r="B38" s="81" t="s">
        <v>235</v>
      </c>
      <c r="C38" s="27"/>
      <c r="D38" s="12" t="s">
        <v>14</v>
      </c>
      <c r="E38" s="22">
        <f t="shared" si="5"/>
        <v>14</v>
      </c>
      <c r="F38" s="22">
        <f t="shared" si="5"/>
        <v>0</v>
      </c>
      <c r="G38" s="22">
        <f t="shared" si="5"/>
        <v>0</v>
      </c>
    </row>
    <row r="39" spans="1:7" s="80" customFormat="1" ht="11.4">
      <c r="A39" s="82" t="s">
        <v>125</v>
      </c>
      <c r="B39" s="83" t="s">
        <v>235</v>
      </c>
      <c r="C39" s="16">
        <v>200</v>
      </c>
      <c r="D39" s="19" t="s">
        <v>14</v>
      </c>
      <c r="E39" s="21">
        <v>14</v>
      </c>
      <c r="F39" s="21">
        <v>0</v>
      </c>
      <c r="G39" s="21">
        <v>0</v>
      </c>
    </row>
    <row r="40" spans="1:7" s="1" customFormat="1" ht="59.4" customHeight="1">
      <c r="A40" s="10" t="s">
        <v>84</v>
      </c>
      <c r="B40" s="11" t="s">
        <v>15</v>
      </c>
      <c r="C40" s="11"/>
      <c r="D40" s="12" t="s">
        <v>16</v>
      </c>
      <c r="E40" s="13">
        <f t="shared" ref="E40:G44" si="6">SUM(E41)</f>
        <v>25.5</v>
      </c>
      <c r="F40" s="13">
        <f t="shared" si="6"/>
        <v>0</v>
      </c>
      <c r="G40" s="13">
        <f t="shared" si="6"/>
        <v>0</v>
      </c>
    </row>
    <row r="41" spans="1:7" s="1" customFormat="1">
      <c r="A41" s="10" t="s">
        <v>82</v>
      </c>
      <c r="B41" s="11" t="s">
        <v>79</v>
      </c>
      <c r="C41" s="11"/>
      <c r="D41" s="12"/>
      <c r="E41" s="13">
        <f t="shared" si="6"/>
        <v>25.5</v>
      </c>
      <c r="F41" s="13">
        <f t="shared" si="6"/>
        <v>0</v>
      </c>
      <c r="G41" s="13">
        <f t="shared" si="6"/>
        <v>0</v>
      </c>
    </row>
    <row r="42" spans="1:7" s="86" customFormat="1" ht="50.4" customHeight="1">
      <c r="A42" s="29" t="s">
        <v>67</v>
      </c>
      <c r="B42" s="11" t="s">
        <v>68</v>
      </c>
      <c r="C42" s="84"/>
      <c r="D42" s="85"/>
      <c r="E42" s="37">
        <f t="shared" si="6"/>
        <v>25.5</v>
      </c>
      <c r="F42" s="37">
        <f t="shared" si="6"/>
        <v>0</v>
      </c>
      <c r="G42" s="37">
        <f t="shared" si="6"/>
        <v>0</v>
      </c>
    </row>
    <row r="43" spans="1:7" s="86" customFormat="1" ht="40.200000000000003" customHeight="1">
      <c r="A43" s="58" t="s">
        <v>209</v>
      </c>
      <c r="B43" s="11" t="s">
        <v>69</v>
      </c>
      <c r="C43" s="84"/>
      <c r="D43" s="85"/>
      <c r="E43" s="13">
        <f t="shared" si="6"/>
        <v>25.5</v>
      </c>
      <c r="F43" s="13">
        <f t="shared" si="6"/>
        <v>0</v>
      </c>
      <c r="G43" s="13">
        <f t="shared" si="6"/>
        <v>0</v>
      </c>
    </row>
    <row r="44" spans="1:7" s="2" customFormat="1" ht="13.8" customHeight="1">
      <c r="A44" s="10" t="s">
        <v>125</v>
      </c>
      <c r="B44" s="11" t="s">
        <v>69</v>
      </c>
      <c r="C44" s="11"/>
      <c r="D44" s="12" t="s">
        <v>16</v>
      </c>
      <c r="E44" s="13">
        <f t="shared" si="6"/>
        <v>25.5</v>
      </c>
      <c r="F44" s="13">
        <f t="shared" si="6"/>
        <v>0</v>
      </c>
      <c r="G44" s="13">
        <f t="shared" si="6"/>
        <v>0</v>
      </c>
    </row>
    <row r="45" spans="1:7" s="2" customFormat="1" ht="13.8" customHeight="1">
      <c r="A45" s="23" t="s">
        <v>125</v>
      </c>
      <c r="B45" s="16" t="s">
        <v>69</v>
      </c>
      <c r="C45" s="16"/>
      <c r="D45" s="19" t="s">
        <v>16</v>
      </c>
      <c r="E45" s="14">
        <v>25.5</v>
      </c>
      <c r="F45" s="21">
        <v>0</v>
      </c>
      <c r="G45" s="21">
        <v>0</v>
      </c>
    </row>
    <row r="46" spans="1:7" s="1" customFormat="1" ht="59.4" customHeight="1">
      <c r="A46" s="29" t="s">
        <v>90</v>
      </c>
      <c r="B46" s="11" t="s">
        <v>17</v>
      </c>
      <c r="C46" s="11"/>
      <c r="D46" s="12" t="s">
        <v>11</v>
      </c>
      <c r="E46" s="13">
        <f>SUM(E50+E52)</f>
        <v>931.79</v>
      </c>
      <c r="F46" s="13">
        <f t="shared" ref="F46:G46" si="7">SUM(F50+F52)</f>
        <v>540.61</v>
      </c>
      <c r="G46" s="13">
        <f t="shared" si="7"/>
        <v>555.29999999999995</v>
      </c>
    </row>
    <row r="47" spans="1:7" s="1" customFormat="1" ht="12" customHeight="1">
      <c r="A47" s="29" t="s">
        <v>141</v>
      </c>
      <c r="B47" s="11" t="s">
        <v>142</v>
      </c>
      <c r="C47" s="11"/>
      <c r="D47" s="12"/>
      <c r="E47" s="13">
        <f t="shared" ref="E47:G55" si="8">SUM(E48)</f>
        <v>683.1</v>
      </c>
      <c r="F47" s="13">
        <f t="shared" si="8"/>
        <v>0</v>
      </c>
      <c r="G47" s="13">
        <f t="shared" si="8"/>
        <v>0</v>
      </c>
    </row>
    <row r="48" spans="1:7" s="1" customFormat="1" ht="61.8" customHeight="1">
      <c r="A48" s="29" t="s">
        <v>139</v>
      </c>
      <c r="B48" s="11" t="s">
        <v>140</v>
      </c>
      <c r="C48" s="11"/>
      <c r="D48" s="12"/>
      <c r="E48" s="13">
        <f t="shared" si="8"/>
        <v>683.1</v>
      </c>
      <c r="F48" s="13">
        <f t="shared" si="8"/>
        <v>0</v>
      </c>
      <c r="G48" s="13">
        <f t="shared" si="8"/>
        <v>0</v>
      </c>
    </row>
    <row r="49" spans="1:10" s="1" customFormat="1" ht="73.8" customHeight="1">
      <c r="A49" s="29" t="s">
        <v>138</v>
      </c>
      <c r="B49" s="11" t="s">
        <v>137</v>
      </c>
      <c r="C49" s="11"/>
      <c r="D49" s="12"/>
      <c r="E49" s="13">
        <f t="shared" si="8"/>
        <v>683.1</v>
      </c>
      <c r="F49" s="13">
        <f t="shared" si="8"/>
        <v>0</v>
      </c>
      <c r="G49" s="13">
        <f t="shared" si="8"/>
        <v>0</v>
      </c>
    </row>
    <row r="50" spans="1:10" s="1" customFormat="1">
      <c r="A50" s="10" t="s">
        <v>125</v>
      </c>
      <c r="B50" s="11" t="s">
        <v>137</v>
      </c>
      <c r="C50" s="11"/>
      <c r="D50" s="12"/>
      <c r="E50" s="13">
        <f t="shared" si="8"/>
        <v>683.1</v>
      </c>
      <c r="F50" s="13">
        <f t="shared" si="8"/>
        <v>0</v>
      </c>
      <c r="G50" s="13">
        <f t="shared" si="8"/>
        <v>0</v>
      </c>
    </row>
    <row r="51" spans="1:10" s="1" customFormat="1">
      <c r="A51" s="23" t="s">
        <v>125</v>
      </c>
      <c r="B51" s="16" t="s">
        <v>137</v>
      </c>
      <c r="C51" s="16">
        <v>200</v>
      </c>
      <c r="D51" s="19" t="s">
        <v>11</v>
      </c>
      <c r="E51" s="14">
        <v>683.1</v>
      </c>
      <c r="F51" s="14">
        <v>0</v>
      </c>
      <c r="G51" s="14">
        <v>0</v>
      </c>
    </row>
    <row r="52" spans="1:10" s="1" customFormat="1">
      <c r="A52" s="59" t="s">
        <v>129</v>
      </c>
      <c r="B52" s="11" t="s">
        <v>136</v>
      </c>
      <c r="C52" s="11"/>
      <c r="D52" s="12"/>
      <c r="E52" s="13">
        <f t="shared" si="8"/>
        <v>248.69</v>
      </c>
      <c r="F52" s="13">
        <f t="shared" si="8"/>
        <v>540.61</v>
      </c>
      <c r="G52" s="13">
        <f t="shared" si="8"/>
        <v>555.29999999999995</v>
      </c>
    </row>
    <row r="53" spans="1:10" s="1" customFormat="1" ht="24.6" customHeight="1">
      <c r="A53" s="60" t="s">
        <v>135</v>
      </c>
      <c r="B53" s="11" t="s">
        <v>94</v>
      </c>
      <c r="C53" s="11"/>
      <c r="D53" s="12"/>
      <c r="E53" s="13">
        <f t="shared" si="8"/>
        <v>248.69</v>
      </c>
      <c r="F53" s="13">
        <f t="shared" si="8"/>
        <v>540.61</v>
      </c>
      <c r="G53" s="13">
        <f t="shared" si="8"/>
        <v>555.29999999999995</v>
      </c>
    </row>
    <row r="54" spans="1:10" s="1" customFormat="1" ht="50.4" customHeight="1">
      <c r="A54" s="38" t="s">
        <v>134</v>
      </c>
      <c r="B54" s="11" t="s">
        <v>95</v>
      </c>
      <c r="C54" s="11"/>
      <c r="D54" s="12"/>
      <c r="E54" s="13">
        <f t="shared" si="8"/>
        <v>248.69</v>
      </c>
      <c r="F54" s="13">
        <f t="shared" si="8"/>
        <v>540.61</v>
      </c>
      <c r="G54" s="13">
        <f t="shared" si="8"/>
        <v>555.29999999999995</v>
      </c>
    </row>
    <row r="55" spans="1:10" s="2" customFormat="1">
      <c r="A55" s="10" t="s">
        <v>125</v>
      </c>
      <c r="B55" s="11" t="s">
        <v>95</v>
      </c>
      <c r="C55" s="16"/>
      <c r="D55" s="19"/>
      <c r="E55" s="13">
        <f t="shared" si="8"/>
        <v>248.69</v>
      </c>
      <c r="F55" s="13">
        <f t="shared" si="8"/>
        <v>540.61</v>
      </c>
      <c r="G55" s="13">
        <f t="shared" si="8"/>
        <v>555.29999999999995</v>
      </c>
    </row>
    <row r="56" spans="1:10" s="2" customFormat="1">
      <c r="A56" s="23" t="s">
        <v>125</v>
      </c>
      <c r="B56" s="16" t="s">
        <v>95</v>
      </c>
      <c r="C56" s="16">
        <v>200</v>
      </c>
      <c r="D56" s="19" t="s">
        <v>11</v>
      </c>
      <c r="E56" s="14">
        <v>248.69</v>
      </c>
      <c r="F56" s="14">
        <v>540.61</v>
      </c>
      <c r="G56" s="14">
        <v>555.29999999999995</v>
      </c>
      <c r="I56" s="1"/>
    </row>
    <row r="57" spans="1:10" s="1" customFormat="1" ht="58.8" customHeight="1">
      <c r="A57" s="58" t="s">
        <v>210</v>
      </c>
      <c r="B57" s="11" t="s">
        <v>18</v>
      </c>
      <c r="C57" s="11"/>
      <c r="D57" s="12" t="s">
        <v>11</v>
      </c>
      <c r="E57" s="13">
        <f t="shared" ref="E57:G60" si="9">SUM(E58)</f>
        <v>11511.89</v>
      </c>
      <c r="F57" s="13">
        <f t="shared" si="9"/>
        <v>300</v>
      </c>
      <c r="G57" s="13">
        <f t="shared" si="9"/>
        <v>300</v>
      </c>
    </row>
    <row r="58" spans="1:10" s="1" customFormat="1">
      <c r="A58" s="10" t="s">
        <v>97</v>
      </c>
      <c r="B58" s="15" t="s">
        <v>96</v>
      </c>
      <c r="C58" s="11"/>
      <c r="D58" s="12"/>
      <c r="E58" s="13">
        <f t="shared" si="9"/>
        <v>11511.89</v>
      </c>
      <c r="F58" s="13">
        <f t="shared" si="9"/>
        <v>300</v>
      </c>
      <c r="G58" s="13">
        <f t="shared" si="9"/>
        <v>300</v>
      </c>
    </row>
    <row r="59" spans="1:10" s="1" customFormat="1" ht="22.8" customHeight="1">
      <c r="A59" s="61" t="s">
        <v>98</v>
      </c>
      <c r="B59" s="15" t="s">
        <v>99</v>
      </c>
      <c r="C59" s="11"/>
      <c r="D59" s="12"/>
      <c r="E59" s="13">
        <f t="shared" si="9"/>
        <v>11511.89</v>
      </c>
      <c r="F59" s="13">
        <f t="shared" si="9"/>
        <v>300</v>
      </c>
      <c r="G59" s="13">
        <f t="shared" si="9"/>
        <v>300</v>
      </c>
    </row>
    <row r="60" spans="1:10" s="88" customFormat="1" ht="24.6" customHeight="1">
      <c r="A60" s="62" t="s">
        <v>143</v>
      </c>
      <c r="B60" s="15" t="s">
        <v>100</v>
      </c>
      <c r="C60" s="87"/>
      <c r="D60" s="87"/>
      <c r="E60" s="13">
        <f t="shared" si="9"/>
        <v>11511.89</v>
      </c>
      <c r="F60" s="13">
        <f t="shared" si="9"/>
        <v>300</v>
      </c>
      <c r="G60" s="13">
        <f t="shared" si="9"/>
        <v>300</v>
      </c>
      <c r="H60" s="32"/>
      <c r="J60" s="1"/>
    </row>
    <row r="61" spans="1:10" s="90" customFormat="1" ht="12.6" customHeight="1">
      <c r="A61" s="10" t="s">
        <v>125</v>
      </c>
      <c r="B61" s="15" t="s">
        <v>100</v>
      </c>
      <c r="C61" s="89"/>
      <c r="D61" s="89"/>
      <c r="E61" s="13">
        <f t="shared" ref="E61:G61" si="10">SUM(E62)</f>
        <v>11511.89</v>
      </c>
      <c r="F61" s="13">
        <f t="shared" si="10"/>
        <v>300</v>
      </c>
      <c r="G61" s="13">
        <f t="shared" si="10"/>
        <v>300</v>
      </c>
      <c r="H61" s="31"/>
      <c r="J61" s="41"/>
    </row>
    <row r="62" spans="1:10" s="2" customFormat="1">
      <c r="A62" s="23" t="s">
        <v>125</v>
      </c>
      <c r="B62" s="89" t="s">
        <v>100</v>
      </c>
      <c r="C62" s="16">
        <v>200</v>
      </c>
      <c r="D62" s="19" t="s">
        <v>11</v>
      </c>
      <c r="E62" s="14">
        <v>11511.89</v>
      </c>
      <c r="F62" s="14">
        <v>300</v>
      </c>
      <c r="G62" s="14">
        <v>300</v>
      </c>
    </row>
    <row r="63" spans="1:10" s="1" customFormat="1" ht="58.2" customHeight="1">
      <c r="A63" s="48" t="s">
        <v>211</v>
      </c>
      <c r="B63" s="11" t="s">
        <v>19</v>
      </c>
      <c r="C63" s="11"/>
      <c r="D63" s="12" t="s">
        <v>120</v>
      </c>
      <c r="E63" s="13">
        <f t="shared" ref="E63:G65" si="11">SUM(E64)</f>
        <v>5.0999999999999996</v>
      </c>
      <c r="F63" s="13">
        <f t="shared" si="11"/>
        <v>5.3</v>
      </c>
      <c r="G63" s="13">
        <f t="shared" si="11"/>
        <v>0</v>
      </c>
    </row>
    <row r="64" spans="1:10" s="1" customFormat="1">
      <c r="A64" s="10" t="s">
        <v>82</v>
      </c>
      <c r="B64" s="11" t="s">
        <v>80</v>
      </c>
      <c r="C64" s="11"/>
      <c r="D64" s="12"/>
      <c r="E64" s="13">
        <f t="shared" si="11"/>
        <v>5.0999999999999996</v>
      </c>
      <c r="F64" s="13">
        <f t="shared" si="11"/>
        <v>5.3</v>
      </c>
      <c r="G64" s="13">
        <f t="shared" si="11"/>
        <v>0</v>
      </c>
    </row>
    <row r="65" spans="1:7" s="1" customFormat="1" ht="48" customHeight="1">
      <c r="A65" s="29" t="s">
        <v>70</v>
      </c>
      <c r="B65" s="11" t="s">
        <v>71</v>
      </c>
      <c r="C65" s="11"/>
      <c r="D65" s="12"/>
      <c r="E65" s="13">
        <f t="shared" si="11"/>
        <v>5.0999999999999996</v>
      </c>
      <c r="F65" s="13">
        <f t="shared" si="11"/>
        <v>5.3</v>
      </c>
      <c r="G65" s="13">
        <f t="shared" si="11"/>
        <v>0</v>
      </c>
    </row>
    <row r="66" spans="1:7" s="1" customFormat="1" ht="37.200000000000003" customHeight="1">
      <c r="A66" s="29" t="s">
        <v>20</v>
      </c>
      <c r="B66" s="11" t="s">
        <v>72</v>
      </c>
      <c r="C66" s="11"/>
      <c r="D66" s="12"/>
      <c r="E66" s="13">
        <f t="shared" ref="E66:G66" si="12">SUM(E68)</f>
        <v>5.0999999999999996</v>
      </c>
      <c r="F66" s="13">
        <f t="shared" si="12"/>
        <v>5.3</v>
      </c>
      <c r="G66" s="13">
        <f t="shared" si="12"/>
        <v>0</v>
      </c>
    </row>
    <row r="67" spans="1:7" s="2" customFormat="1" ht="13.8" customHeight="1">
      <c r="A67" s="38" t="s">
        <v>125</v>
      </c>
      <c r="B67" s="11" t="s">
        <v>72</v>
      </c>
      <c r="C67" s="11"/>
      <c r="D67" s="12" t="s">
        <v>120</v>
      </c>
      <c r="E67" s="13">
        <v>5.0999999999999996</v>
      </c>
      <c r="F67" s="13">
        <v>5.3</v>
      </c>
      <c r="G67" s="22">
        <v>0</v>
      </c>
    </row>
    <row r="68" spans="1:7" s="2" customFormat="1" ht="13.8" customHeight="1">
      <c r="A68" s="39" t="s">
        <v>125</v>
      </c>
      <c r="B68" s="16" t="s">
        <v>72</v>
      </c>
      <c r="C68" s="16">
        <v>200</v>
      </c>
      <c r="D68" s="19" t="s">
        <v>120</v>
      </c>
      <c r="E68" s="14">
        <v>5.0999999999999996</v>
      </c>
      <c r="F68" s="14">
        <v>5.3</v>
      </c>
      <c r="G68" s="21">
        <v>0</v>
      </c>
    </row>
    <row r="69" spans="1:7" s="1" customFormat="1" ht="51" customHeight="1">
      <c r="A69" s="38" t="s">
        <v>212</v>
      </c>
      <c r="B69" s="11" t="s">
        <v>21</v>
      </c>
      <c r="C69" s="11"/>
      <c r="D69" s="12"/>
      <c r="E69" s="13">
        <f>E70+E75</f>
        <v>9712.7999999999993</v>
      </c>
      <c r="F69" s="13">
        <f t="shared" ref="F69:G69" si="13">F70+F75</f>
        <v>904.9</v>
      </c>
      <c r="G69" s="13">
        <f t="shared" si="13"/>
        <v>804.9</v>
      </c>
    </row>
    <row r="70" spans="1:7" s="1" customFormat="1">
      <c r="A70" s="10" t="s">
        <v>82</v>
      </c>
      <c r="B70" s="11" t="s">
        <v>148</v>
      </c>
      <c r="C70" s="11"/>
      <c r="D70" s="12"/>
      <c r="E70" s="13">
        <f t="shared" ref="E70:G73" si="14">SUM(E71)</f>
        <v>80</v>
      </c>
      <c r="F70" s="13">
        <f t="shared" si="14"/>
        <v>0</v>
      </c>
      <c r="G70" s="13">
        <f t="shared" si="14"/>
        <v>0</v>
      </c>
    </row>
    <row r="71" spans="1:7" s="2" customFormat="1" ht="59.4" customHeight="1">
      <c r="A71" s="29" t="s">
        <v>152</v>
      </c>
      <c r="B71" s="11" t="s">
        <v>73</v>
      </c>
      <c r="C71" s="16"/>
      <c r="D71" s="19"/>
      <c r="E71" s="13">
        <f t="shared" si="14"/>
        <v>80</v>
      </c>
      <c r="F71" s="13">
        <f t="shared" si="14"/>
        <v>0</v>
      </c>
      <c r="G71" s="13">
        <f t="shared" si="14"/>
        <v>0</v>
      </c>
    </row>
    <row r="72" spans="1:7" s="1" customFormat="1" ht="36" customHeight="1">
      <c r="A72" s="29" t="s">
        <v>151</v>
      </c>
      <c r="B72" s="11" t="s">
        <v>149</v>
      </c>
      <c r="C72" s="11"/>
      <c r="D72" s="12"/>
      <c r="E72" s="13">
        <f t="shared" si="14"/>
        <v>80</v>
      </c>
      <c r="F72" s="13">
        <f t="shared" si="14"/>
        <v>0</v>
      </c>
      <c r="G72" s="13">
        <f t="shared" si="14"/>
        <v>0</v>
      </c>
    </row>
    <row r="73" spans="1:7" s="1" customFormat="1" ht="24.6" customHeight="1">
      <c r="A73" s="29" t="s">
        <v>150</v>
      </c>
      <c r="B73" s="11" t="s">
        <v>149</v>
      </c>
      <c r="C73" s="11"/>
      <c r="D73" s="12"/>
      <c r="E73" s="13">
        <f t="shared" si="14"/>
        <v>80</v>
      </c>
      <c r="F73" s="13">
        <f t="shared" si="14"/>
        <v>0</v>
      </c>
      <c r="G73" s="13">
        <f t="shared" si="14"/>
        <v>0</v>
      </c>
    </row>
    <row r="74" spans="1:7" s="2" customFormat="1" ht="22.8" customHeight="1">
      <c r="A74" s="36" t="s">
        <v>150</v>
      </c>
      <c r="B74" s="16" t="s">
        <v>149</v>
      </c>
      <c r="C74" s="16">
        <v>600</v>
      </c>
      <c r="D74" s="19" t="s">
        <v>153</v>
      </c>
      <c r="E74" s="14">
        <v>80</v>
      </c>
      <c r="F74" s="14">
        <v>0</v>
      </c>
      <c r="G74" s="21">
        <v>0</v>
      </c>
    </row>
    <row r="75" spans="1:7" s="1" customFormat="1">
      <c r="A75" s="10" t="s">
        <v>82</v>
      </c>
      <c r="B75" s="11" t="s">
        <v>148</v>
      </c>
      <c r="C75" s="11"/>
      <c r="D75" s="12"/>
      <c r="E75" s="13">
        <f t="shared" ref="E75:G84" si="15">SUM(E76)</f>
        <v>9632.7999999999993</v>
      </c>
      <c r="F75" s="13">
        <f t="shared" si="15"/>
        <v>904.9</v>
      </c>
      <c r="G75" s="13">
        <f t="shared" si="15"/>
        <v>804.9</v>
      </c>
    </row>
    <row r="76" spans="1:7" s="1" customFormat="1" ht="58.8" customHeight="1">
      <c r="A76" s="38" t="s">
        <v>213</v>
      </c>
      <c r="B76" s="11" t="s">
        <v>73</v>
      </c>
      <c r="C76" s="11"/>
      <c r="D76" s="12"/>
      <c r="E76" s="13">
        <f>E77+E80+E83</f>
        <v>9632.7999999999993</v>
      </c>
      <c r="F76" s="13">
        <f t="shared" ref="F76:G76" si="16">F77+F80+F83</f>
        <v>904.9</v>
      </c>
      <c r="G76" s="13">
        <f t="shared" si="16"/>
        <v>804.9</v>
      </c>
    </row>
    <row r="77" spans="1:7" s="1" customFormat="1" ht="36" customHeight="1">
      <c r="A77" s="29" t="s">
        <v>22</v>
      </c>
      <c r="B77" s="11" t="s">
        <v>74</v>
      </c>
      <c r="C77" s="11"/>
      <c r="D77" s="12"/>
      <c r="E77" s="13">
        <f t="shared" si="15"/>
        <v>178.65</v>
      </c>
      <c r="F77" s="13">
        <f t="shared" si="15"/>
        <v>245.1</v>
      </c>
      <c r="G77" s="13">
        <f t="shared" si="15"/>
        <v>95.1</v>
      </c>
    </row>
    <row r="78" spans="1:7" s="1" customFormat="1" ht="62.4" customHeight="1">
      <c r="A78" s="43" t="s">
        <v>144</v>
      </c>
      <c r="B78" s="11" t="s">
        <v>74</v>
      </c>
      <c r="C78" s="11"/>
      <c r="D78" s="12"/>
      <c r="E78" s="13">
        <f t="shared" si="15"/>
        <v>178.65</v>
      </c>
      <c r="F78" s="13">
        <f t="shared" si="15"/>
        <v>245.1</v>
      </c>
      <c r="G78" s="13">
        <f t="shared" si="15"/>
        <v>95.1</v>
      </c>
    </row>
    <row r="79" spans="1:7" s="2" customFormat="1" ht="63.6" customHeight="1">
      <c r="A79" s="91" t="s">
        <v>144</v>
      </c>
      <c r="B79" s="16" t="s">
        <v>74</v>
      </c>
      <c r="C79" s="16">
        <v>600</v>
      </c>
      <c r="D79" s="19" t="s">
        <v>23</v>
      </c>
      <c r="E79" s="14">
        <v>178.65</v>
      </c>
      <c r="F79" s="14">
        <v>245.1</v>
      </c>
      <c r="G79" s="14">
        <v>95.1</v>
      </c>
    </row>
    <row r="80" spans="1:7" s="1" customFormat="1" ht="37.200000000000003" customHeight="1">
      <c r="A80" s="29" t="s">
        <v>147</v>
      </c>
      <c r="B80" s="11" t="s">
        <v>145</v>
      </c>
      <c r="C80" s="11"/>
      <c r="D80" s="12"/>
      <c r="E80" s="13">
        <f t="shared" si="15"/>
        <v>7761.35</v>
      </c>
      <c r="F80" s="13">
        <f t="shared" si="15"/>
        <v>0</v>
      </c>
      <c r="G80" s="13">
        <f t="shared" si="15"/>
        <v>0</v>
      </c>
    </row>
    <row r="81" spans="1:7" s="1" customFormat="1" ht="48.6" customHeight="1">
      <c r="A81" s="29" t="s">
        <v>146</v>
      </c>
      <c r="B81" s="11" t="s">
        <v>145</v>
      </c>
      <c r="C81" s="11"/>
      <c r="D81" s="12"/>
      <c r="E81" s="13">
        <f t="shared" si="15"/>
        <v>7761.35</v>
      </c>
      <c r="F81" s="13">
        <f t="shared" si="15"/>
        <v>0</v>
      </c>
      <c r="G81" s="13">
        <f t="shared" si="15"/>
        <v>0</v>
      </c>
    </row>
    <row r="82" spans="1:7" s="2" customFormat="1" ht="37.200000000000003" customHeight="1">
      <c r="A82" s="36" t="s">
        <v>146</v>
      </c>
      <c r="B82" s="16" t="s">
        <v>145</v>
      </c>
      <c r="C82" s="16">
        <v>400</v>
      </c>
      <c r="D82" s="19" t="s">
        <v>23</v>
      </c>
      <c r="E82" s="14">
        <v>7761.35</v>
      </c>
      <c r="F82" s="14">
        <v>0</v>
      </c>
      <c r="G82" s="14">
        <v>0</v>
      </c>
    </row>
    <row r="83" spans="1:7" s="1" customFormat="1" ht="84" customHeight="1">
      <c r="A83" s="38" t="s">
        <v>214</v>
      </c>
      <c r="B83" s="11" t="s">
        <v>75</v>
      </c>
      <c r="C83" s="11"/>
      <c r="D83" s="12"/>
      <c r="E83" s="13">
        <f t="shared" si="15"/>
        <v>1692.8</v>
      </c>
      <c r="F83" s="13">
        <f t="shared" si="15"/>
        <v>659.8</v>
      </c>
      <c r="G83" s="13">
        <f t="shared" si="15"/>
        <v>709.8</v>
      </c>
    </row>
    <row r="84" spans="1:7" s="1" customFormat="1" ht="61.2" customHeight="1">
      <c r="A84" s="28" t="s">
        <v>144</v>
      </c>
      <c r="B84" s="11" t="s">
        <v>75</v>
      </c>
      <c r="C84" s="11"/>
      <c r="D84" s="12"/>
      <c r="E84" s="13">
        <f t="shared" si="15"/>
        <v>1692.8</v>
      </c>
      <c r="F84" s="13">
        <f t="shared" si="15"/>
        <v>659.8</v>
      </c>
      <c r="G84" s="13">
        <f t="shared" si="15"/>
        <v>709.8</v>
      </c>
    </row>
    <row r="85" spans="1:7" s="2" customFormat="1" ht="59.4" customHeight="1">
      <c r="A85" s="36" t="s">
        <v>144</v>
      </c>
      <c r="B85" s="16" t="s">
        <v>75</v>
      </c>
      <c r="C85" s="16">
        <v>600</v>
      </c>
      <c r="D85" s="19" t="s">
        <v>23</v>
      </c>
      <c r="E85" s="21">
        <v>1692.8</v>
      </c>
      <c r="F85" s="27">
        <v>659.8</v>
      </c>
      <c r="G85" s="21">
        <v>709.8</v>
      </c>
    </row>
    <row r="86" spans="1:7" s="2" customFormat="1" ht="75" customHeight="1">
      <c r="A86" s="69" t="s">
        <v>215</v>
      </c>
      <c r="B86" s="45" t="s">
        <v>159</v>
      </c>
      <c r="C86" s="16">
        <v>200</v>
      </c>
      <c r="D86" s="12"/>
      <c r="E86" s="46">
        <f>E87+E93</f>
        <v>127.00999999999999</v>
      </c>
      <c r="F86" s="46">
        <f t="shared" ref="F86:G86" si="17">F87+F93</f>
        <v>0</v>
      </c>
      <c r="G86" s="46">
        <f t="shared" si="17"/>
        <v>0</v>
      </c>
    </row>
    <row r="87" spans="1:7" s="2" customFormat="1" ht="14.4" customHeight="1">
      <c r="A87" s="70" t="s">
        <v>129</v>
      </c>
      <c r="B87" s="45" t="s">
        <v>158</v>
      </c>
      <c r="C87" s="16"/>
      <c r="D87" s="12" t="s">
        <v>12</v>
      </c>
      <c r="E87" s="92">
        <f t="shared" ref="E87:G90" si="18">E88</f>
        <v>47.01</v>
      </c>
      <c r="F87" s="92">
        <f t="shared" si="18"/>
        <v>0</v>
      </c>
      <c r="G87" s="92">
        <f t="shared" si="18"/>
        <v>0</v>
      </c>
    </row>
    <row r="88" spans="1:7" s="2" customFormat="1" ht="47.4" customHeight="1">
      <c r="A88" s="70" t="s">
        <v>156</v>
      </c>
      <c r="B88" s="45" t="s">
        <v>157</v>
      </c>
      <c r="C88" s="16"/>
      <c r="D88" s="12"/>
      <c r="E88" s="92">
        <f t="shared" si="18"/>
        <v>47.01</v>
      </c>
      <c r="F88" s="92">
        <f t="shared" si="18"/>
        <v>0</v>
      </c>
      <c r="G88" s="92">
        <f t="shared" si="18"/>
        <v>0</v>
      </c>
    </row>
    <row r="89" spans="1:7" s="2" customFormat="1" ht="48" customHeight="1">
      <c r="A89" s="70" t="s">
        <v>155</v>
      </c>
      <c r="B89" s="45" t="s">
        <v>220</v>
      </c>
      <c r="C89" s="16"/>
      <c r="D89" s="12"/>
      <c r="E89" s="92">
        <f t="shared" si="18"/>
        <v>47.01</v>
      </c>
      <c r="F89" s="92">
        <f t="shared" si="18"/>
        <v>0</v>
      </c>
      <c r="G89" s="92">
        <f t="shared" si="18"/>
        <v>0</v>
      </c>
    </row>
    <row r="90" spans="1:7" s="2" customFormat="1" ht="37.799999999999997" customHeight="1">
      <c r="A90" s="70" t="s">
        <v>154</v>
      </c>
      <c r="B90" s="45" t="s">
        <v>220</v>
      </c>
      <c r="C90" s="16"/>
      <c r="D90" s="12"/>
      <c r="E90" s="92">
        <f t="shared" si="18"/>
        <v>47.01</v>
      </c>
      <c r="F90" s="92">
        <f t="shared" si="18"/>
        <v>0</v>
      </c>
      <c r="G90" s="92">
        <f t="shared" si="18"/>
        <v>0</v>
      </c>
    </row>
    <row r="91" spans="1:7" s="2" customFormat="1" ht="36.6" customHeight="1">
      <c r="A91" s="71" t="s">
        <v>154</v>
      </c>
      <c r="B91" s="47" t="s">
        <v>220</v>
      </c>
      <c r="C91" s="16"/>
      <c r="D91" s="19" t="s">
        <v>12</v>
      </c>
      <c r="E91" s="72">
        <v>47.01</v>
      </c>
      <c r="F91" s="72">
        <v>0</v>
      </c>
      <c r="G91" s="72">
        <v>0</v>
      </c>
    </row>
    <row r="92" spans="1:7" s="2" customFormat="1" ht="17.399999999999999" customHeight="1">
      <c r="A92" s="68" t="s">
        <v>129</v>
      </c>
      <c r="B92" s="45" t="s">
        <v>158</v>
      </c>
      <c r="C92" s="16"/>
      <c r="D92" s="19"/>
      <c r="E92" s="46">
        <f t="shared" ref="E92:G95" si="19">SUM(E93)</f>
        <v>80</v>
      </c>
      <c r="F92" s="46">
        <f t="shared" si="19"/>
        <v>0</v>
      </c>
      <c r="G92" s="46">
        <f t="shared" si="19"/>
        <v>0</v>
      </c>
    </row>
    <row r="93" spans="1:7" s="2" customFormat="1" ht="61.2" customHeight="1">
      <c r="A93" s="58" t="s">
        <v>156</v>
      </c>
      <c r="B93" s="45" t="s">
        <v>157</v>
      </c>
      <c r="C93" s="16"/>
      <c r="D93" s="12" t="s">
        <v>53</v>
      </c>
      <c r="E93" s="46">
        <f t="shared" si="19"/>
        <v>80</v>
      </c>
      <c r="F93" s="46">
        <f t="shared" si="19"/>
        <v>0</v>
      </c>
      <c r="G93" s="46">
        <f t="shared" si="19"/>
        <v>0</v>
      </c>
    </row>
    <row r="94" spans="1:7" s="2" customFormat="1" ht="65.400000000000006" customHeight="1">
      <c r="A94" s="58" t="s">
        <v>155</v>
      </c>
      <c r="B94" s="45" t="s">
        <v>220</v>
      </c>
      <c r="C94" s="16"/>
      <c r="D94" s="12" t="s">
        <v>53</v>
      </c>
      <c r="E94" s="46">
        <f t="shared" si="19"/>
        <v>80</v>
      </c>
      <c r="F94" s="46">
        <f t="shared" si="19"/>
        <v>0</v>
      </c>
      <c r="G94" s="46">
        <f t="shared" si="19"/>
        <v>0</v>
      </c>
    </row>
    <row r="95" spans="1:7" s="2" customFormat="1" ht="39" customHeight="1">
      <c r="A95" s="58" t="s">
        <v>154</v>
      </c>
      <c r="B95" s="45" t="s">
        <v>220</v>
      </c>
      <c r="C95" s="16"/>
      <c r="D95" s="19"/>
      <c r="E95" s="46">
        <f t="shared" si="19"/>
        <v>80</v>
      </c>
      <c r="F95" s="46">
        <f t="shared" si="19"/>
        <v>0</v>
      </c>
      <c r="G95" s="46">
        <f t="shared" si="19"/>
        <v>0</v>
      </c>
    </row>
    <row r="96" spans="1:7" s="2" customFormat="1" ht="34.200000000000003" customHeight="1">
      <c r="A96" s="93" t="s">
        <v>154</v>
      </c>
      <c r="B96" s="47" t="s">
        <v>220</v>
      </c>
      <c r="C96" s="16">
        <v>200</v>
      </c>
      <c r="D96" s="19" t="s">
        <v>53</v>
      </c>
      <c r="E96" s="94">
        <v>80</v>
      </c>
      <c r="F96" s="94">
        <v>0</v>
      </c>
      <c r="G96" s="94">
        <v>0</v>
      </c>
    </row>
    <row r="97" spans="1:7" s="1" customFormat="1" ht="48.6" customHeight="1">
      <c r="A97" s="64" t="s">
        <v>216</v>
      </c>
      <c r="B97" s="11" t="s">
        <v>101</v>
      </c>
      <c r="C97" s="11"/>
      <c r="D97" s="12"/>
      <c r="E97" s="13">
        <f t="shared" ref="E97:G98" si="20">SUM(E98)</f>
        <v>12</v>
      </c>
      <c r="F97" s="13">
        <f t="shared" si="20"/>
        <v>0</v>
      </c>
      <c r="G97" s="13">
        <f t="shared" si="20"/>
        <v>0</v>
      </c>
    </row>
    <row r="98" spans="1:7" s="1" customFormat="1">
      <c r="A98" s="10" t="s">
        <v>82</v>
      </c>
      <c r="B98" s="11" t="s">
        <v>122</v>
      </c>
      <c r="C98" s="11"/>
      <c r="D98" s="12"/>
      <c r="E98" s="13">
        <f t="shared" si="20"/>
        <v>12</v>
      </c>
      <c r="F98" s="13">
        <f t="shared" si="20"/>
        <v>0</v>
      </c>
      <c r="G98" s="13">
        <f t="shared" si="20"/>
        <v>0</v>
      </c>
    </row>
    <row r="99" spans="1:7" s="1" customFormat="1" ht="61.8" customHeight="1">
      <c r="A99" s="33" t="s">
        <v>102</v>
      </c>
      <c r="B99" s="11" t="s">
        <v>123</v>
      </c>
      <c r="C99" s="11"/>
      <c r="D99" s="12"/>
      <c r="E99" s="13">
        <f>SUM(E101)</f>
        <v>12</v>
      </c>
      <c r="F99" s="13">
        <f>SUM(F101)</f>
        <v>0</v>
      </c>
      <c r="G99" s="13">
        <f>SUM(G101)</f>
        <v>0</v>
      </c>
    </row>
    <row r="100" spans="1:7" s="1" customFormat="1" ht="96.6" customHeight="1">
      <c r="A100" s="44" t="s">
        <v>217</v>
      </c>
      <c r="B100" s="11" t="s">
        <v>124</v>
      </c>
      <c r="C100" s="11"/>
      <c r="D100" s="12"/>
      <c r="E100" s="13">
        <f>SUM(E101)</f>
        <v>12</v>
      </c>
      <c r="F100" s="13">
        <f t="shared" ref="F100:G100" si="21">SUM(F101)</f>
        <v>0</v>
      </c>
      <c r="G100" s="13">
        <f t="shared" si="21"/>
        <v>0</v>
      </c>
    </row>
    <row r="101" spans="1:7" s="1" customFormat="1">
      <c r="A101" s="10" t="s">
        <v>125</v>
      </c>
      <c r="B101" s="11" t="s">
        <v>124</v>
      </c>
      <c r="C101" s="11"/>
      <c r="D101" s="12"/>
      <c r="E101" s="13">
        <f>SUM(E102)</f>
        <v>12</v>
      </c>
      <c r="F101" s="13">
        <f>SUM(F102)</f>
        <v>0</v>
      </c>
      <c r="G101" s="13">
        <f>SUM(G102)</f>
        <v>0</v>
      </c>
    </row>
    <row r="102" spans="1:7" s="2" customFormat="1">
      <c r="A102" s="23" t="s">
        <v>125</v>
      </c>
      <c r="B102" s="16" t="s">
        <v>124</v>
      </c>
      <c r="C102" s="16">
        <v>200</v>
      </c>
      <c r="D102" s="19" t="s">
        <v>12</v>
      </c>
      <c r="E102" s="14">
        <v>12</v>
      </c>
      <c r="F102" s="14">
        <v>0</v>
      </c>
      <c r="G102" s="14">
        <v>0</v>
      </c>
    </row>
    <row r="103" spans="1:7" s="1" customFormat="1" ht="50.4" customHeight="1">
      <c r="A103" s="63" t="s">
        <v>218</v>
      </c>
      <c r="B103" s="11" t="s">
        <v>63</v>
      </c>
      <c r="C103" s="11"/>
      <c r="D103" s="12">
        <v>1004</v>
      </c>
      <c r="E103" s="13">
        <f t="shared" ref="E103:G106" si="22">SUM(E104)</f>
        <v>2977.8</v>
      </c>
      <c r="F103" s="13">
        <f t="shared" si="22"/>
        <v>2550.0100000000002</v>
      </c>
      <c r="G103" s="13">
        <f t="shared" si="22"/>
        <v>0</v>
      </c>
    </row>
    <row r="104" spans="1:7" s="1" customFormat="1" ht="13.8" customHeight="1">
      <c r="A104" s="10" t="s">
        <v>129</v>
      </c>
      <c r="B104" s="11" t="s">
        <v>63</v>
      </c>
      <c r="C104" s="11"/>
      <c r="D104" s="12">
        <v>1004</v>
      </c>
      <c r="E104" s="13">
        <f t="shared" si="22"/>
        <v>2977.8</v>
      </c>
      <c r="F104" s="13">
        <f t="shared" si="22"/>
        <v>2550.0100000000002</v>
      </c>
      <c r="G104" s="13">
        <f t="shared" si="22"/>
        <v>0</v>
      </c>
    </row>
    <row r="105" spans="1:7" s="1" customFormat="1" ht="36">
      <c r="A105" s="34" t="s">
        <v>161</v>
      </c>
      <c r="B105" s="11" t="s">
        <v>116</v>
      </c>
      <c r="C105" s="11"/>
      <c r="D105" s="12"/>
      <c r="E105" s="13">
        <f t="shared" si="22"/>
        <v>2977.8</v>
      </c>
      <c r="F105" s="13">
        <f t="shared" si="22"/>
        <v>2550.0100000000002</v>
      </c>
      <c r="G105" s="13">
        <f t="shared" si="22"/>
        <v>0</v>
      </c>
    </row>
    <row r="106" spans="1:7" s="1" customFormat="1" ht="24" customHeight="1">
      <c r="A106" s="35" t="s">
        <v>103</v>
      </c>
      <c r="B106" s="11" t="s">
        <v>117</v>
      </c>
      <c r="C106" s="17"/>
      <c r="D106" s="18"/>
      <c r="E106" s="13">
        <f t="shared" si="22"/>
        <v>2977.8</v>
      </c>
      <c r="F106" s="13">
        <f t="shared" si="22"/>
        <v>2550.0100000000002</v>
      </c>
      <c r="G106" s="13">
        <f t="shared" si="22"/>
        <v>0</v>
      </c>
    </row>
    <row r="107" spans="1:7" s="1" customFormat="1" ht="22.2" customHeight="1">
      <c r="A107" s="35" t="s">
        <v>104</v>
      </c>
      <c r="B107" s="11" t="s">
        <v>118</v>
      </c>
      <c r="C107" s="11"/>
      <c r="D107" s="12"/>
      <c r="E107" s="13">
        <f t="shared" ref="E107:G107" si="23">SUM(E108)</f>
        <v>2977.8</v>
      </c>
      <c r="F107" s="13">
        <f t="shared" si="23"/>
        <v>2550.0100000000002</v>
      </c>
      <c r="G107" s="13">
        <f t="shared" si="23"/>
        <v>0</v>
      </c>
    </row>
    <row r="108" spans="1:7" s="2" customFormat="1" ht="20.399999999999999" customHeight="1">
      <c r="A108" s="95" t="s">
        <v>104</v>
      </c>
      <c r="B108" s="16" t="s">
        <v>118</v>
      </c>
      <c r="C108" s="20">
        <v>300</v>
      </c>
      <c r="D108" s="96" t="s">
        <v>160</v>
      </c>
      <c r="E108" s="21">
        <v>2977.8</v>
      </c>
      <c r="F108" s="21">
        <v>2550.0100000000002</v>
      </c>
      <c r="G108" s="21">
        <v>0</v>
      </c>
    </row>
    <row r="109" spans="1:7" s="1" customFormat="1" ht="48.6" customHeight="1">
      <c r="A109" s="38" t="s">
        <v>221</v>
      </c>
      <c r="B109" s="11" t="s">
        <v>64</v>
      </c>
      <c r="C109" s="11"/>
      <c r="D109" s="12" t="s">
        <v>53</v>
      </c>
      <c r="E109" s="13">
        <f t="shared" ref="E109:G112" si="24">SUM(E110)</f>
        <v>0</v>
      </c>
      <c r="F109" s="13">
        <f t="shared" si="24"/>
        <v>200</v>
      </c>
      <c r="G109" s="13">
        <f t="shared" si="24"/>
        <v>200</v>
      </c>
    </row>
    <row r="110" spans="1:7" s="1" customFormat="1" ht="12.6" customHeight="1">
      <c r="A110" s="29" t="s">
        <v>82</v>
      </c>
      <c r="B110" s="11" t="s">
        <v>81</v>
      </c>
      <c r="C110" s="11"/>
      <c r="D110" s="12"/>
      <c r="E110" s="13">
        <f t="shared" si="24"/>
        <v>0</v>
      </c>
      <c r="F110" s="13">
        <f t="shared" si="24"/>
        <v>200</v>
      </c>
      <c r="G110" s="13">
        <f t="shared" si="24"/>
        <v>200</v>
      </c>
    </row>
    <row r="111" spans="1:7" s="1" customFormat="1" ht="37.200000000000003" customHeight="1">
      <c r="A111" s="38" t="s">
        <v>219</v>
      </c>
      <c r="B111" s="11" t="s">
        <v>83</v>
      </c>
      <c r="C111" s="11"/>
      <c r="D111" s="12"/>
      <c r="E111" s="13">
        <f t="shared" si="24"/>
        <v>0</v>
      </c>
      <c r="F111" s="13">
        <f t="shared" si="24"/>
        <v>200</v>
      </c>
      <c r="G111" s="13">
        <f t="shared" si="24"/>
        <v>200</v>
      </c>
    </row>
    <row r="112" spans="1:7" s="1" customFormat="1" ht="37.799999999999997" customHeight="1">
      <c r="A112" s="38" t="s">
        <v>163</v>
      </c>
      <c r="B112" s="11" t="s">
        <v>162</v>
      </c>
      <c r="C112" s="11"/>
      <c r="D112" s="12"/>
      <c r="E112" s="13">
        <f t="shared" si="24"/>
        <v>0</v>
      </c>
      <c r="F112" s="13">
        <f t="shared" si="24"/>
        <v>200</v>
      </c>
      <c r="G112" s="13">
        <f t="shared" si="24"/>
        <v>200</v>
      </c>
    </row>
    <row r="113" spans="1:7" s="1" customFormat="1">
      <c r="A113" s="10" t="s">
        <v>125</v>
      </c>
      <c r="B113" s="11" t="s">
        <v>162</v>
      </c>
      <c r="C113" s="11"/>
      <c r="D113" s="12"/>
      <c r="E113" s="13">
        <f t="shared" ref="E113:G136" si="25">SUM(E114)</f>
        <v>0</v>
      </c>
      <c r="F113" s="13">
        <f t="shared" si="25"/>
        <v>200</v>
      </c>
      <c r="G113" s="13">
        <f t="shared" si="25"/>
        <v>200</v>
      </c>
    </row>
    <row r="114" spans="1:7" s="2" customFormat="1">
      <c r="A114" s="23" t="s">
        <v>125</v>
      </c>
      <c r="B114" s="16" t="s">
        <v>162</v>
      </c>
      <c r="C114" s="20">
        <v>200</v>
      </c>
      <c r="D114" s="96" t="s">
        <v>53</v>
      </c>
      <c r="E114" s="21">
        <v>0</v>
      </c>
      <c r="F114" s="21">
        <v>200</v>
      </c>
      <c r="G114" s="21">
        <v>200</v>
      </c>
    </row>
    <row r="115" spans="1:7" s="1" customFormat="1" ht="85.2" customHeight="1">
      <c r="A115" s="38" t="s">
        <v>222</v>
      </c>
      <c r="B115" s="11" t="s">
        <v>167</v>
      </c>
      <c r="C115" s="11"/>
      <c r="D115" s="12" t="s">
        <v>11</v>
      </c>
      <c r="E115" s="13">
        <f t="shared" ref="E115:G118" si="26">SUM(E116)</f>
        <v>91.2</v>
      </c>
      <c r="F115" s="13">
        <f t="shared" si="26"/>
        <v>87</v>
      </c>
      <c r="G115" s="13">
        <f t="shared" si="26"/>
        <v>84</v>
      </c>
    </row>
    <row r="116" spans="1:7" s="1" customFormat="1">
      <c r="A116" s="10" t="s">
        <v>141</v>
      </c>
      <c r="B116" s="11" t="s">
        <v>168</v>
      </c>
      <c r="C116" s="11"/>
      <c r="D116" s="12"/>
      <c r="E116" s="13">
        <f t="shared" si="26"/>
        <v>91.2</v>
      </c>
      <c r="F116" s="13">
        <f t="shared" si="26"/>
        <v>87</v>
      </c>
      <c r="G116" s="13">
        <f t="shared" si="26"/>
        <v>84</v>
      </c>
    </row>
    <row r="117" spans="1:7" s="1" customFormat="1" ht="70.8" customHeight="1">
      <c r="A117" s="38" t="s">
        <v>223</v>
      </c>
      <c r="B117" s="11" t="s">
        <v>166</v>
      </c>
      <c r="C117" s="11"/>
      <c r="D117" s="12"/>
      <c r="E117" s="13">
        <f t="shared" si="26"/>
        <v>91.2</v>
      </c>
      <c r="F117" s="13">
        <f t="shared" si="26"/>
        <v>87</v>
      </c>
      <c r="G117" s="13">
        <f t="shared" si="26"/>
        <v>84</v>
      </c>
    </row>
    <row r="118" spans="1:7" s="1" customFormat="1" ht="37.799999999999997" customHeight="1">
      <c r="A118" s="29" t="s">
        <v>165</v>
      </c>
      <c r="B118" s="11" t="s">
        <v>164</v>
      </c>
      <c r="C118" s="11"/>
      <c r="D118" s="12"/>
      <c r="E118" s="13">
        <f t="shared" si="26"/>
        <v>91.2</v>
      </c>
      <c r="F118" s="13">
        <f t="shared" si="26"/>
        <v>87</v>
      </c>
      <c r="G118" s="13">
        <f t="shared" si="26"/>
        <v>84</v>
      </c>
    </row>
    <row r="119" spans="1:7" s="1" customFormat="1">
      <c r="A119" s="10" t="s">
        <v>125</v>
      </c>
      <c r="B119" s="11" t="s">
        <v>164</v>
      </c>
      <c r="C119" s="11"/>
      <c r="D119" s="12"/>
      <c r="E119" s="13">
        <f>SUM(E120)</f>
        <v>91.2</v>
      </c>
      <c r="F119" s="13">
        <f t="shared" ref="F119:G119" si="27">SUM(F120)</f>
        <v>87</v>
      </c>
      <c r="G119" s="13">
        <f t="shared" si="27"/>
        <v>84</v>
      </c>
    </row>
    <row r="120" spans="1:7" s="2" customFormat="1">
      <c r="A120" s="23" t="s">
        <v>125</v>
      </c>
      <c r="B120" s="16" t="s">
        <v>164</v>
      </c>
      <c r="C120" s="16">
        <v>200</v>
      </c>
      <c r="D120" s="19" t="s">
        <v>11</v>
      </c>
      <c r="E120" s="21">
        <v>91.2</v>
      </c>
      <c r="F120" s="21">
        <v>87</v>
      </c>
      <c r="G120" s="21">
        <v>84</v>
      </c>
    </row>
    <row r="121" spans="1:7" s="1" customFormat="1" ht="73.8" customHeight="1">
      <c r="A121" s="63" t="s">
        <v>224</v>
      </c>
      <c r="B121" s="11" t="s">
        <v>173</v>
      </c>
      <c r="C121" s="11"/>
      <c r="D121" s="12" t="s">
        <v>11</v>
      </c>
      <c r="E121" s="13">
        <f t="shared" ref="E121:E124" si="28">SUM(E122)</f>
        <v>1052.6300000000001</v>
      </c>
      <c r="F121" s="13">
        <f t="shared" ref="F121:F124" si="29">SUM(F122)</f>
        <v>0</v>
      </c>
      <c r="G121" s="13">
        <f t="shared" ref="G121:G124" si="30">SUM(G122)</f>
        <v>0</v>
      </c>
    </row>
    <row r="122" spans="1:7" s="1" customFormat="1" ht="15" customHeight="1">
      <c r="A122" s="10" t="s">
        <v>82</v>
      </c>
      <c r="B122" s="11" t="s">
        <v>172</v>
      </c>
      <c r="C122" s="11"/>
      <c r="D122" s="12"/>
      <c r="E122" s="13">
        <f t="shared" si="28"/>
        <v>1052.6300000000001</v>
      </c>
      <c r="F122" s="13">
        <f t="shared" si="29"/>
        <v>0</v>
      </c>
      <c r="G122" s="13">
        <f t="shared" si="30"/>
        <v>0</v>
      </c>
    </row>
    <row r="123" spans="1:7" s="1" customFormat="1" ht="35.4" customHeight="1">
      <c r="A123" s="38" t="s">
        <v>225</v>
      </c>
      <c r="B123" s="11" t="s">
        <v>171</v>
      </c>
      <c r="C123" s="11"/>
      <c r="D123" s="12"/>
      <c r="E123" s="13">
        <f t="shared" si="28"/>
        <v>1052.6300000000001</v>
      </c>
      <c r="F123" s="13">
        <f t="shared" si="29"/>
        <v>0</v>
      </c>
      <c r="G123" s="13">
        <f t="shared" si="30"/>
        <v>0</v>
      </c>
    </row>
    <row r="124" spans="1:7" s="1" customFormat="1" ht="25.2" customHeight="1">
      <c r="A124" s="29" t="s">
        <v>169</v>
      </c>
      <c r="B124" s="11" t="s">
        <v>170</v>
      </c>
      <c r="C124" s="11"/>
      <c r="D124" s="12"/>
      <c r="E124" s="13">
        <f t="shared" si="28"/>
        <v>1052.6300000000001</v>
      </c>
      <c r="F124" s="13">
        <f t="shared" si="29"/>
        <v>0</v>
      </c>
      <c r="G124" s="13">
        <f t="shared" si="30"/>
        <v>0</v>
      </c>
    </row>
    <row r="125" spans="1:7" s="2" customFormat="1">
      <c r="A125" s="10" t="s">
        <v>125</v>
      </c>
      <c r="B125" s="11" t="s">
        <v>170</v>
      </c>
      <c r="C125" s="16"/>
      <c r="D125" s="19"/>
      <c r="E125" s="13">
        <f>SUM(E126)</f>
        <v>1052.6300000000001</v>
      </c>
      <c r="F125" s="13">
        <f>SUM(F126)</f>
        <v>0</v>
      </c>
      <c r="G125" s="13">
        <f>SUM(G126)</f>
        <v>0</v>
      </c>
    </row>
    <row r="126" spans="1:7" s="2" customFormat="1">
      <c r="A126" s="23" t="s">
        <v>125</v>
      </c>
      <c r="B126" s="16" t="s">
        <v>170</v>
      </c>
      <c r="C126" s="16"/>
      <c r="D126" s="19" t="s">
        <v>11</v>
      </c>
      <c r="E126" s="21">
        <v>1052.6300000000001</v>
      </c>
      <c r="F126" s="21">
        <v>0</v>
      </c>
      <c r="G126" s="21">
        <v>0</v>
      </c>
    </row>
    <row r="127" spans="1:7" s="1" customFormat="1">
      <c r="A127" s="48" t="s">
        <v>233</v>
      </c>
      <c r="B127" s="11"/>
      <c r="C127" s="11"/>
      <c r="D127" s="12" t="s">
        <v>201</v>
      </c>
      <c r="E127" s="22">
        <f>E128+E136+E161+E172+E178+E186</f>
        <v>11104.990000000002</v>
      </c>
      <c r="F127" s="22">
        <f t="shared" ref="F127:G127" si="31">F128+F136+F161+F172+F178+F186</f>
        <v>10211.020000000002</v>
      </c>
      <c r="G127" s="22">
        <f t="shared" si="31"/>
        <v>9540.6200000000008</v>
      </c>
    </row>
    <row r="128" spans="1:7" s="1" customFormat="1" ht="60">
      <c r="A128" s="38" t="s">
        <v>232</v>
      </c>
      <c r="B128" s="11" t="s">
        <v>187</v>
      </c>
      <c r="C128" s="11"/>
      <c r="D128" s="12" t="s">
        <v>200</v>
      </c>
      <c r="E128" s="13">
        <f>SUM(E131)</f>
        <v>180</v>
      </c>
      <c r="F128" s="13">
        <f t="shared" ref="F128:G128" si="32">SUM(F131)</f>
        <v>180</v>
      </c>
      <c r="G128" s="13">
        <f t="shared" si="32"/>
        <v>180</v>
      </c>
    </row>
    <row r="129" spans="1:7" s="1" customFormat="1" ht="60">
      <c r="A129" s="38" t="s">
        <v>232</v>
      </c>
      <c r="B129" s="11" t="s">
        <v>187</v>
      </c>
      <c r="C129" s="11"/>
      <c r="D129" s="12"/>
      <c r="E129" s="13">
        <f>SUM(E132)</f>
        <v>180</v>
      </c>
      <c r="F129" s="13">
        <f>SUM(F132)</f>
        <v>180</v>
      </c>
      <c r="G129" s="13">
        <f>SUM(G132)</f>
        <v>180</v>
      </c>
    </row>
    <row r="130" spans="1:7" s="2" customFormat="1" ht="24.6" customHeight="1">
      <c r="A130" s="48" t="s">
        <v>25</v>
      </c>
      <c r="B130" s="11" t="s">
        <v>26</v>
      </c>
      <c r="C130" s="16"/>
      <c r="D130" s="12"/>
      <c r="E130" s="13">
        <f>SUM(E133)</f>
        <v>180</v>
      </c>
      <c r="F130" s="13">
        <f>SUM(F133)</f>
        <v>180</v>
      </c>
      <c r="G130" s="13">
        <f>SUM(G133)</f>
        <v>180</v>
      </c>
    </row>
    <row r="131" spans="1:7" s="2" customFormat="1" ht="24.6" customHeight="1">
      <c r="A131" s="48" t="s">
        <v>105</v>
      </c>
      <c r="B131" s="11" t="s">
        <v>34</v>
      </c>
      <c r="C131" s="16"/>
      <c r="D131" s="12"/>
      <c r="E131" s="13">
        <f t="shared" ref="E131:G134" si="33">SUM(E132)</f>
        <v>180</v>
      </c>
      <c r="F131" s="13">
        <f t="shared" si="33"/>
        <v>180</v>
      </c>
      <c r="G131" s="13">
        <f t="shared" si="33"/>
        <v>180</v>
      </c>
    </row>
    <row r="132" spans="1:7" s="1" customFormat="1" ht="13.8" customHeight="1">
      <c r="A132" s="10" t="s">
        <v>29</v>
      </c>
      <c r="B132" s="11" t="s">
        <v>35</v>
      </c>
      <c r="C132" s="11"/>
      <c r="D132" s="97"/>
      <c r="E132" s="13">
        <f t="shared" si="33"/>
        <v>180</v>
      </c>
      <c r="F132" s="13">
        <f t="shared" si="33"/>
        <v>180</v>
      </c>
      <c r="G132" s="13">
        <f t="shared" si="33"/>
        <v>180</v>
      </c>
    </row>
    <row r="133" spans="1:7" s="1" customFormat="1" ht="24.6" customHeight="1">
      <c r="A133" s="48" t="s">
        <v>31</v>
      </c>
      <c r="B133" s="11" t="s">
        <v>36</v>
      </c>
      <c r="C133" s="11"/>
      <c r="D133" s="97"/>
      <c r="E133" s="13">
        <f t="shared" si="33"/>
        <v>180</v>
      </c>
      <c r="F133" s="13">
        <f t="shared" si="33"/>
        <v>180</v>
      </c>
      <c r="G133" s="13">
        <f t="shared" si="33"/>
        <v>180</v>
      </c>
    </row>
    <row r="134" spans="1:7" s="1" customFormat="1">
      <c r="A134" s="10" t="s">
        <v>125</v>
      </c>
      <c r="B134" s="11" t="s">
        <v>36</v>
      </c>
      <c r="C134" s="11"/>
      <c r="D134" s="12"/>
      <c r="E134" s="13">
        <f t="shared" si="33"/>
        <v>180</v>
      </c>
      <c r="F134" s="13">
        <f t="shared" si="33"/>
        <v>180</v>
      </c>
      <c r="G134" s="13">
        <f t="shared" si="33"/>
        <v>180</v>
      </c>
    </row>
    <row r="135" spans="1:7" s="2" customFormat="1">
      <c r="A135" s="23" t="s">
        <v>125</v>
      </c>
      <c r="B135" s="16" t="s">
        <v>36</v>
      </c>
      <c r="C135" s="16">
        <v>200</v>
      </c>
      <c r="D135" s="19" t="s">
        <v>200</v>
      </c>
      <c r="E135" s="14">
        <v>180</v>
      </c>
      <c r="F135" s="14">
        <v>180</v>
      </c>
      <c r="G135" s="21">
        <v>180</v>
      </c>
    </row>
    <row r="136" spans="1:7" s="2" customFormat="1" ht="58.8" customHeight="1">
      <c r="A136" s="98" t="s">
        <v>111</v>
      </c>
      <c r="B136" s="11" t="s">
        <v>187</v>
      </c>
      <c r="C136" s="17"/>
      <c r="D136" s="96"/>
      <c r="E136" s="13">
        <f>SUM(E137)</f>
        <v>9938.9700000000012</v>
      </c>
      <c r="F136" s="13">
        <f t="shared" si="25"/>
        <v>9915.0000000000018</v>
      </c>
      <c r="G136" s="13">
        <f t="shared" si="25"/>
        <v>9244.6</v>
      </c>
    </row>
    <row r="137" spans="1:7" s="1" customFormat="1" ht="24.6" customHeight="1">
      <c r="A137" s="10" t="s">
        <v>25</v>
      </c>
      <c r="B137" s="11" t="s">
        <v>26</v>
      </c>
      <c r="C137" s="11"/>
      <c r="D137" s="12"/>
      <c r="E137" s="13">
        <f>SUM(E138+E145)</f>
        <v>9938.9700000000012</v>
      </c>
      <c r="F137" s="13">
        <f t="shared" ref="F137:G137" si="34">SUM(F138+F145)</f>
        <v>9915.0000000000018</v>
      </c>
      <c r="G137" s="13">
        <f t="shared" si="34"/>
        <v>9244.6</v>
      </c>
    </row>
    <row r="138" spans="1:7" s="1" customFormat="1" ht="47.4" customHeight="1">
      <c r="A138" s="29" t="s">
        <v>27</v>
      </c>
      <c r="B138" s="11" t="s">
        <v>28</v>
      </c>
      <c r="C138" s="11"/>
      <c r="D138" s="12"/>
      <c r="E138" s="13">
        <f t="shared" ref="E138:G139" si="35">SUM(E139)</f>
        <v>1983</v>
      </c>
      <c r="F138" s="13">
        <f t="shared" si="35"/>
        <v>1300</v>
      </c>
      <c r="G138" s="13">
        <f t="shared" si="35"/>
        <v>1300</v>
      </c>
    </row>
    <row r="139" spans="1:7" s="1" customFormat="1">
      <c r="A139" s="10" t="s">
        <v>29</v>
      </c>
      <c r="B139" s="11" t="s">
        <v>30</v>
      </c>
      <c r="C139" s="11"/>
      <c r="D139" s="12"/>
      <c r="E139" s="13">
        <f t="shared" si="35"/>
        <v>1983</v>
      </c>
      <c r="F139" s="13">
        <f t="shared" si="35"/>
        <v>1300</v>
      </c>
      <c r="G139" s="13">
        <f t="shared" si="35"/>
        <v>1300</v>
      </c>
    </row>
    <row r="140" spans="1:7" s="1" customFormat="1" ht="25.2" customHeight="1">
      <c r="A140" s="10" t="s">
        <v>31</v>
      </c>
      <c r="B140" s="11" t="s">
        <v>32</v>
      </c>
      <c r="C140" s="11"/>
      <c r="D140" s="12"/>
      <c r="E140" s="13">
        <f>E141+E143</f>
        <v>1983</v>
      </c>
      <c r="F140" s="13">
        <f t="shared" ref="F140:G140" si="36">F141+F143</f>
        <v>1300</v>
      </c>
      <c r="G140" s="13">
        <f t="shared" si="36"/>
        <v>1300</v>
      </c>
    </row>
    <row r="141" spans="1:7" s="1" customFormat="1" ht="26.4" customHeight="1">
      <c r="A141" s="29" t="s">
        <v>175</v>
      </c>
      <c r="B141" s="11" t="s">
        <v>32</v>
      </c>
      <c r="C141" s="11"/>
      <c r="D141" s="12"/>
      <c r="E141" s="13">
        <f t="shared" ref="E141:G143" si="37">SUM(E142)</f>
        <v>1569</v>
      </c>
      <c r="F141" s="13">
        <f t="shared" si="37"/>
        <v>992.51</v>
      </c>
      <c r="G141" s="13">
        <f t="shared" si="37"/>
        <v>992.51</v>
      </c>
    </row>
    <row r="142" spans="1:7" s="2" customFormat="1" ht="24" customHeight="1">
      <c r="A142" s="36" t="s">
        <v>175</v>
      </c>
      <c r="B142" s="16" t="s">
        <v>32</v>
      </c>
      <c r="C142" s="16">
        <v>100</v>
      </c>
      <c r="D142" s="19" t="s">
        <v>33</v>
      </c>
      <c r="E142" s="14">
        <v>1569</v>
      </c>
      <c r="F142" s="14">
        <v>992.51</v>
      </c>
      <c r="G142" s="14">
        <v>992.51</v>
      </c>
    </row>
    <row r="143" spans="1:7" s="1" customFormat="1" ht="49.2" customHeight="1">
      <c r="A143" s="29" t="s">
        <v>174</v>
      </c>
      <c r="B143" s="11" t="s">
        <v>32</v>
      </c>
      <c r="C143" s="11"/>
      <c r="D143" s="12"/>
      <c r="E143" s="13">
        <f t="shared" si="37"/>
        <v>414</v>
      </c>
      <c r="F143" s="13">
        <f t="shared" si="37"/>
        <v>307.49</v>
      </c>
      <c r="G143" s="13">
        <f t="shared" si="37"/>
        <v>307.49</v>
      </c>
    </row>
    <row r="144" spans="1:7" s="2" customFormat="1" ht="46.2" customHeight="1">
      <c r="A144" s="36" t="s">
        <v>174</v>
      </c>
      <c r="B144" s="16" t="s">
        <v>32</v>
      </c>
      <c r="C144" s="16">
        <v>100</v>
      </c>
      <c r="D144" s="19" t="s">
        <v>33</v>
      </c>
      <c r="E144" s="21">
        <v>414</v>
      </c>
      <c r="F144" s="27">
        <v>307.49</v>
      </c>
      <c r="G144" s="27">
        <v>307.49</v>
      </c>
    </row>
    <row r="145" spans="1:7" s="1" customFormat="1" ht="24.6" customHeight="1">
      <c r="A145" s="38" t="s">
        <v>105</v>
      </c>
      <c r="B145" s="11" t="s">
        <v>34</v>
      </c>
      <c r="C145" s="11"/>
      <c r="D145" s="12" t="s">
        <v>33</v>
      </c>
      <c r="E145" s="13">
        <f>E146+E156</f>
        <v>7955.97</v>
      </c>
      <c r="F145" s="13">
        <f t="shared" ref="F145:G145" si="38">F146+F156</f>
        <v>8615.0000000000018</v>
      </c>
      <c r="G145" s="13">
        <f t="shared" si="38"/>
        <v>7944.6</v>
      </c>
    </row>
    <row r="146" spans="1:7" s="1" customFormat="1" ht="12" customHeight="1">
      <c r="A146" s="48" t="s">
        <v>29</v>
      </c>
      <c r="B146" s="11" t="s">
        <v>35</v>
      </c>
      <c r="C146" s="11"/>
      <c r="D146" s="12"/>
      <c r="E146" s="13">
        <f>SUM(E147)</f>
        <v>6540.17</v>
      </c>
      <c r="F146" s="13">
        <f t="shared" ref="F146:G146" si="39">SUM(F147)</f>
        <v>8615.0000000000018</v>
      </c>
      <c r="G146" s="13">
        <f t="shared" si="39"/>
        <v>7944.6</v>
      </c>
    </row>
    <row r="147" spans="1:7" s="1" customFormat="1" ht="22.8" customHeight="1">
      <c r="A147" s="48" t="s">
        <v>31</v>
      </c>
      <c r="B147" s="11" t="s">
        <v>36</v>
      </c>
      <c r="C147" s="11"/>
      <c r="D147" s="12"/>
      <c r="E147" s="22">
        <f>SUM(E148+E150+E152+E154)</f>
        <v>6540.17</v>
      </c>
      <c r="F147" s="22">
        <f>SUM(F148+F150+F152+F154)</f>
        <v>8615.0000000000018</v>
      </c>
      <c r="G147" s="22">
        <f>SUM(G148+G150+G152+G154)</f>
        <v>7944.6</v>
      </c>
    </row>
    <row r="148" spans="1:7" s="1" customFormat="1" ht="25.8" customHeight="1">
      <c r="A148" s="29" t="s">
        <v>175</v>
      </c>
      <c r="B148" s="11" t="s">
        <v>36</v>
      </c>
      <c r="C148" s="11"/>
      <c r="D148" s="12"/>
      <c r="E148" s="13">
        <f t="shared" ref="E148:G150" si="40">SUM(E149)</f>
        <v>4057.4</v>
      </c>
      <c r="F148" s="13">
        <f t="shared" si="40"/>
        <v>5996.45</v>
      </c>
      <c r="G148" s="13">
        <f t="shared" si="40"/>
        <v>5416.05</v>
      </c>
    </row>
    <row r="149" spans="1:7" s="2" customFormat="1" ht="24" customHeight="1">
      <c r="A149" s="36" t="s">
        <v>175</v>
      </c>
      <c r="B149" s="16" t="s">
        <v>36</v>
      </c>
      <c r="C149" s="16">
        <v>100</v>
      </c>
      <c r="D149" s="19"/>
      <c r="E149" s="14">
        <v>4057.4</v>
      </c>
      <c r="F149" s="14">
        <v>5996.45</v>
      </c>
      <c r="G149" s="14">
        <v>5416.05</v>
      </c>
    </row>
    <row r="150" spans="1:7" s="1" customFormat="1" ht="48.6" customHeight="1">
      <c r="A150" s="29" t="s">
        <v>174</v>
      </c>
      <c r="B150" s="11" t="s">
        <v>36</v>
      </c>
      <c r="C150" s="11"/>
      <c r="D150" s="12"/>
      <c r="E150" s="13">
        <f t="shared" si="40"/>
        <v>1241.9000000000001</v>
      </c>
      <c r="F150" s="13">
        <f t="shared" si="40"/>
        <v>1810.93</v>
      </c>
      <c r="G150" s="13">
        <f t="shared" si="40"/>
        <v>1810.93</v>
      </c>
    </row>
    <row r="151" spans="1:7" s="2" customFormat="1" ht="45.6" customHeight="1">
      <c r="A151" s="36" t="s">
        <v>174</v>
      </c>
      <c r="B151" s="16" t="s">
        <v>36</v>
      </c>
      <c r="C151" s="16">
        <v>100</v>
      </c>
      <c r="D151" s="19"/>
      <c r="E151" s="21">
        <v>1241.9000000000001</v>
      </c>
      <c r="F151" s="21">
        <v>1810.93</v>
      </c>
      <c r="G151" s="21">
        <v>1810.93</v>
      </c>
    </row>
    <row r="152" spans="1:7" s="1" customFormat="1">
      <c r="A152" s="10" t="s">
        <v>125</v>
      </c>
      <c r="B152" s="11" t="s">
        <v>36</v>
      </c>
      <c r="C152" s="17"/>
      <c r="D152" s="18"/>
      <c r="E152" s="13">
        <f t="shared" ref="E152" si="41">SUM(E153)</f>
        <v>840.87</v>
      </c>
      <c r="F152" s="13">
        <f t="shared" ref="F152:G164" si="42">SUM(F153)</f>
        <v>426</v>
      </c>
      <c r="G152" s="13">
        <f t="shared" si="42"/>
        <v>502</v>
      </c>
    </row>
    <row r="153" spans="1:7" s="2" customFormat="1">
      <c r="A153" s="23" t="s">
        <v>125</v>
      </c>
      <c r="B153" s="16" t="s">
        <v>36</v>
      </c>
      <c r="C153" s="20"/>
      <c r="D153" s="96"/>
      <c r="E153" s="99">
        <v>840.87</v>
      </c>
      <c r="F153" s="99">
        <v>426</v>
      </c>
      <c r="G153" s="99">
        <v>502</v>
      </c>
    </row>
    <row r="154" spans="1:7" s="1" customFormat="1">
      <c r="A154" s="10" t="s">
        <v>176</v>
      </c>
      <c r="B154" s="11" t="s">
        <v>36</v>
      </c>
      <c r="C154" s="11"/>
      <c r="D154" s="12"/>
      <c r="E154" s="13">
        <f t="shared" ref="E154:G154" si="43">SUM(E155)</f>
        <v>400</v>
      </c>
      <c r="F154" s="13">
        <f t="shared" si="43"/>
        <v>381.62</v>
      </c>
      <c r="G154" s="13">
        <f t="shared" si="43"/>
        <v>215.62</v>
      </c>
    </row>
    <row r="155" spans="1:7" s="2" customFormat="1">
      <c r="A155" s="23" t="s">
        <v>176</v>
      </c>
      <c r="B155" s="16" t="s">
        <v>36</v>
      </c>
      <c r="C155" s="16">
        <v>200</v>
      </c>
      <c r="D155" s="19" t="s">
        <v>33</v>
      </c>
      <c r="E155" s="21">
        <v>400</v>
      </c>
      <c r="F155" s="21">
        <v>381.62</v>
      </c>
      <c r="G155" s="21">
        <v>215.62</v>
      </c>
    </row>
    <row r="156" spans="1:7" s="2" customFormat="1">
      <c r="A156" s="63" t="s">
        <v>184</v>
      </c>
      <c r="B156" s="100" t="s">
        <v>236</v>
      </c>
      <c r="C156" s="16"/>
      <c r="D156" s="12" t="s">
        <v>33</v>
      </c>
      <c r="E156" s="92">
        <f>E157+E159</f>
        <v>1415.8000000000002</v>
      </c>
      <c r="F156" s="92">
        <f t="shared" ref="F156:G156" si="44">F157+F159</f>
        <v>0</v>
      </c>
      <c r="G156" s="92">
        <f t="shared" si="44"/>
        <v>0</v>
      </c>
    </row>
    <row r="157" spans="1:7" s="2" customFormat="1" ht="24">
      <c r="A157" s="63" t="s">
        <v>175</v>
      </c>
      <c r="B157" s="100" t="s">
        <v>236</v>
      </c>
      <c r="C157" s="16"/>
      <c r="D157" s="19"/>
      <c r="E157" s="92">
        <f>SUM(E158)</f>
        <v>1087.4000000000001</v>
      </c>
      <c r="F157" s="92">
        <f t="shared" ref="F157:G157" si="45">SUM(F158)</f>
        <v>0</v>
      </c>
      <c r="G157" s="92">
        <f t="shared" si="45"/>
        <v>0</v>
      </c>
    </row>
    <row r="158" spans="1:7" s="2" customFormat="1" ht="22.8">
      <c r="A158" s="93" t="s">
        <v>175</v>
      </c>
      <c r="B158" s="100" t="s">
        <v>236</v>
      </c>
      <c r="C158" s="16"/>
      <c r="D158" s="19"/>
      <c r="E158" s="101">
        <v>1087.4000000000001</v>
      </c>
      <c r="F158" s="101">
        <v>0</v>
      </c>
      <c r="G158" s="101">
        <v>0</v>
      </c>
    </row>
    <row r="159" spans="1:7" s="2" customFormat="1" ht="51.6" customHeight="1">
      <c r="A159" s="63" t="s">
        <v>174</v>
      </c>
      <c r="B159" s="100" t="s">
        <v>236</v>
      </c>
      <c r="C159" s="16"/>
      <c r="D159" s="19"/>
      <c r="E159" s="92">
        <f>SUM(E160)</f>
        <v>328.4</v>
      </c>
      <c r="F159" s="92">
        <f t="shared" ref="F159:G159" si="46">SUM(F160)</f>
        <v>0</v>
      </c>
      <c r="G159" s="92">
        <f t="shared" si="46"/>
        <v>0</v>
      </c>
    </row>
    <row r="160" spans="1:7" s="2" customFormat="1" ht="45.6">
      <c r="A160" s="93" t="s">
        <v>174</v>
      </c>
      <c r="B160" s="100" t="s">
        <v>236</v>
      </c>
      <c r="C160" s="16">
        <v>100</v>
      </c>
      <c r="D160" s="19" t="s">
        <v>33</v>
      </c>
      <c r="E160" s="101">
        <v>328.4</v>
      </c>
      <c r="F160" s="101">
        <v>0</v>
      </c>
      <c r="G160" s="101">
        <v>0</v>
      </c>
    </row>
    <row r="161" spans="1:7" s="2" customFormat="1" ht="50.4" customHeight="1">
      <c r="A161" s="29" t="s">
        <v>38</v>
      </c>
      <c r="B161" s="11"/>
      <c r="C161" s="20"/>
      <c r="D161" s="12" t="s">
        <v>39</v>
      </c>
      <c r="E161" s="13">
        <f>SUM(E162)</f>
        <v>254.74</v>
      </c>
      <c r="F161" s="13">
        <f t="shared" si="42"/>
        <v>0</v>
      </c>
      <c r="G161" s="13">
        <f t="shared" si="42"/>
        <v>0</v>
      </c>
    </row>
    <row r="162" spans="1:7" s="2" customFormat="1" ht="50.4" customHeight="1">
      <c r="A162" s="29" t="s">
        <v>38</v>
      </c>
      <c r="B162" s="11" t="s">
        <v>187</v>
      </c>
      <c r="C162" s="20"/>
      <c r="D162" s="12"/>
      <c r="E162" s="13">
        <f>SUM(E163)</f>
        <v>254.74</v>
      </c>
      <c r="F162" s="13">
        <f t="shared" si="42"/>
        <v>0</v>
      </c>
      <c r="G162" s="13">
        <f t="shared" si="42"/>
        <v>0</v>
      </c>
    </row>
    <row r="163" spans="1:7" s="1" customFormat="1" ht="26.4" customHeight="1">
      <c r="A163" s="35" t="s">
        <v>25</v>
      </c>
      <c r="B163" s="11" t="s">
        <v>26</v>
      </c>
      <c r="C163" s="11"/>
      <c r="D163" s="12"/>
      <c r="E163" s="13">
        <f t="shared" ref="E163:E167" si="47">SUM(E164)</f>
        <v>254.74</v>
      </c>
      <c r="F163" s="13">
        <f t="shared" si="42"/>
        <v>0</v>
      </c>
      <c r="G163" s="13">
        <f t="shared" si="42"/>
        <v>0</v>
      </c>
    </row>
    <row r="164" spans="1:7" s="1" customFormat="1" ht="22.8" customHeight="1">
      <c r="A164" s="35" t="s">
        <v>106</v>
      </c>
      <c r="B164" s="11" t="s">
        <v>34</v>
      </c>
      <c r="C164" s="11"/>
      <c r="D164" s="12"/>
      <c r="E164" s="13">
        <f t="shared" si="47"/>
        <v>254.74</v>
      </c>
      <c r="F164" s="13">
        <f t="shared" si="42"/>
        <v>0</v>
      </c>
      <c r="G164" s="13">
        <f t="shared" si="42"/>
        <v>0</v>
      </c>
    </row>
    <row r="165" spans="1:7" s="1" customFormat="1">
      <c r="A165" s="35" t="s">
        <v>29</v>
      </c>
      <c r="B165" s="11" t="s">
        <v>35</v>
      </c>
      <c r="C165" s="17"/>
      <c r="D165" s="18"/>
      <c r="E165" s="13">
        <f>SUM(E166+E169)</f>
        <v>254.74</v>
      </c>
      <c r="F165" s="13">
        <f t="shared" ref="F165:G165" si="48">SUM(F166+F169)</f>
        <v>0</v>
      </c>
      <c r="G165" s="13">
        <f t="shared" si="48"/>
        <v>0</v>
      </c>
    </row>
    <row r="166" spans="1:7" s="1" customFormat="1" ht="60">
      <c r="A166" s="48" t="s">
        <v>231</v>
      </c>
      <c r="B166" s="11" t="s">
        <v>37</v>
      </c>
      <c r="C166" s="11"/>
      <c r="D166" s="12"/>
      <c r="E166" s="37">
        <f t="shared" si="47"/>
        <v>217.04</v>
      </c>
      <c r="F166" s="37">
        <v>0</v>
      </c>
      <c r="G166" s="37">
        <v>0</v>
      </c>
    </row>
    <row r="167" spans="1:7" s="86" customFormat="1" ht="13.8" customHeight="1">
      <c r="A167" s="38" t="s">
        <v>229</v>
      </c>
      <c r="B167" s="11" t="s">
        <v>37</v>
      </c>
      <c r="C167" s="11"/>
      <c r="D167" s="12"/>
      <c r="E167" s="37">
        <f t="shared" si="47"/>
        <v>217.04</v>
      </c>
      <c r="F167" s="37">
        <v>0</v>
      </c>
      <c r="G167" s="37">
        <v>0</v>
      </c>
    </row>
    <row r="168" spans="1:7" s="2" customFormat="1" ht="14.4" customHeight="1">
      <c r="A168" s="39" t="s">
        <v>229</v>
      </c>
      <c r="B168" s="16" t="s">
        <v>37</v>
      </c>
      <c r="C168" s="16">
        <v>500</v>
      </c>
      <c r="D168" s="96"/>
      <c r="E168" s="14">
        <v>217.04</v>
      </c>
      <c r="F168" s="14">
        <v>0</v>
      </c>
      <c r="G168" s="14">
        <v>0</v>
      </c>
    </row>
    <row r="169" spans="1:7" s="1" customFormat="1" ht="64.2" customHeight="1">
      <c r="A169" s="38" t="s">
        <v>230</v>
      </c>
      <c r="B169" s="11" t="s">
        <v>40</v>
      </c>
      <c r="C169" s="11"/>
      <c r="D169" s="12"/>
      <c r="E169" s="13">
        <f t="shared" ref="E169:E170" si="49">SUM(E170)</f>
        <v>37.700000000000003</v>
      </c>
      <c r="F169" s="13">
        <v>0</v>
      </c>
      <c r="G169" s="13">
        <v>0</v>
      </c>
    </row>
    <row r="170" spans="1:7" s="1" customFormat="1" ht="12.6" customHeight="1">
      <c r="A170" s="38" t="s">
        <v>229</v>
      </c>
      <c r="B170" s="11" t="s">
        <v>40</v>
      </c>
      <c r="C170" s="11"/>
      <c r="D170" s="12"/>
      <c r="E170" s="13">
        <f t="shared" si="49"/>
        <v>37.700000000000003</v>
      </c>
      <c r="F170" s="13">
        <v>0</v>
      </c>
      <c r="G170" s="13">
        <v>0</v>
      </c>
    </row>
    <row r="171" spans="1:7" s="2" customFormat="1" ht="13.2" customHeight="1">
      <c r="A171" s="39" t="s">
        <v>229</v>
      </c>
      <c r="B171" s="16" t="s">
        <v>40</v>
      </c>
      <c r="C171" s="16">
        <v>500</v>
      </c>
      <c r="D171" s="19" t="s">
        <v>39</v>
      </c>
      <c r="E171" s="21">
        <v>37.700000000000003</v>
      </c>
      <c r="F171" s="21">
        <v>0</v>
      </c>
      <c r="G171" s="21">
        <v>0</v>
      </c>
    </row>
    <row r="172" spans="1:7" s="2" customFormat="1" ht="25.8" customHeight="1">
      <c r="A172" s="35" t="s">
        <v>25</v>
      </c>
      <c r="B172" s="87" t="s">
        <v>26</v>
      </c>
      <c r="C172" s="20"/>
      <c r="D172" s="18" t="s">
        <v>16</v>
      </c>
      <c r="E172" s="13">
        <f t="shared" ref="E172:G175" si="50">SUM(E173)</f>
        <v>3.52</v>
      </c>
      <c r="F172" s="13">
        <f t="shared" si="50"/>
        <v>3.52</v>
      </c>
      <c r="G172" s="13">
        <f t="shared" si="50"/>
        <v>3.52</v>
      </c>
    </row>
    <row r="173" spans="1:7" s="2" customFormat="1" ht="24" customHeight="1">
      <c r="A173" s="35" t="s">
        <v>105</v>
      </c>
      <c r="B173" s="87" t="s">
        <v>34</v>
      </c>
      <c r="C173" s="20"/>
      <c r="D173" s="96"/>
      <c r="E173" s="13">
        <f t="shared" si="50"/>
        <v>3.52</v>
      </c>
      <c r="F173" s="13">
        <f t="shared" si="50"/>
        <v>3.52</v>
      </c>
      <c r="G173" s="13">
        <f t="shared" si="50"/>
        <v>3.52</v>
      </c>
    </row>
    <row r="174" spans="1:7" s="2" customFormat="1">
      <c r="A174" s="65" t="s">
        <v>29</v>
      </c>
      <c r="B174" s="87" t="s">
        <v>35</v>
      </c>
      <c r="C174" s="20"/>
      <c r="D174" s="96"/>
      <c r="E174" s="13">
        <f t="shared" si="50"/>
        <v>3.52</v>
      </c>
      <c r="F174" s="13">
        <f t="shared" si="50"/>
        <v>3.52</v>
      </c>
      <c r="G174" s="13">
        <f t="shared" si="50"/>
        <v>3.52</v>
      </c>
    </row>
    <row r="175" spans="1:7" s="1" customFormat="1" ht="59.4" customHeight="1">
      <c r="A175" s="58" t="s">
        <v>41</v>
      </c>
      <c r="B175" s="11" t="s">
        <v>42</v>
      </c>
      <c r="C175" s="11"/>
      <c r="D175" s="12"/>
      <c r="E175" s="13">
        <f t="shared" si="50"/>
        <v>3.52</v>
      </c>
      <c r="F175" s="13">
        <f t="shared" si="50"/>
        <v>3.52</v>
      </c>
      <c r="G175" s="13">
        <f t="shared" si="50"/>
        <v>3.52</v>
      </c>
    </row>
    <row r="176" spans="1:7" s="1" customFormat="1" ht="15" customHeight="1">
      <c r="A176" s="48" t="s">
        <v>125</v>
      </c>
      <c r="B176" s="11" t="s">
        <v>42</v>
      </c>
      <c r="C176" s="17"/>
      <c r="D176" s="18"/>
      <c r="E176" s="13">
        <f t="shared" ref="E176:G176" si="51">SUM(E177)</f>
        <v>3.52</v>
      </c>
      <c r="F176" s="13">
        <f t="shared" si="51"/>
        <v>3.52</v>
      </c>
      <c r="G176" s="13">
        <f t="shared" si="51"/>
        <v>3.52</v>
      </c>
    </row>
    <row r="177" spans="1:7" s="2" customFormat="1" ht="14.4" customHeight="1">
      <c r="A177" s="42" t="s">
        <v>125</v>
      </c>
      <c r="B177" s="16" t="s">
        <v>42</v>
      </c>
      <c r="C177" s="20">
        <v>200</v>
      </c>
      <c r="D177" s="96" t="s">
        <v>16</v>
      </c>
      <c r="E177" s="14">
        <v>3.52</v>
      </c>
      <c r="F177" s="14">
        <v>3.52</v>
      </c>
      <c r="G177" s="14">
        <v>3.52</v>
      </c>
    </row>
    <row r="178" spans="1:7" s="2" customFormat="1" ht="14.4" customHeight="1">
      <c r="A178" s="48" t="s">
        <v>179</v>
      </c>
      <c r="B178" s="16"/>
      <c r="C178" s="16"/>
      <c r="D178" s="19" t="s">
        <v>48</v>
      </c>
      <c r="E178" s="13">
        <f t="shared" ref="E178:G184" si="52">SUM(E179)</f>
        <v>60</v>
      </c>
      <c r="F178" s="13">
        <f t="shared" si="52"/>
        <v>60</v>
      </c>
      <c r="G178" s="13">
        <f t="shared" si="52"/>
        <v>60</v>
      </c>
    </row>
    <row r="179" spans="1:7" s="2" customFormat="1" ht="14.4" customHeight="1">
      <c r="A179" s="48" t="s">
        <v>179</v>
      </c>
      <c r="B179" s="11" t="s">
        <v>187</v>
      </c>
      <c r="C179" s="16"/>
      <c r="D179" s="19"/>
      <c r="E179" s="13">
        <f t="shared" si="52"/>
        <v>60</v>
      </c>
      <c r="F179" s="13">
        <f t="shared" si="52"/>
        <v>60</v>
      </c>
      <c r="G179" s="13">
        <f t="shared" si="52"/>
        <v>60</v>
      </c>
    </row>
    <row r="180" spans="1:7" s="2" customFormat="1" ht="25.8" customHeight="1">
      <c r="A180" s="38" t="s">
        <v>43</v>
      </c>
      <c r="B180" s="11" t="s">
        <v>44</v>
      </c>
      <c r="C180" s="16"/>
      <c r="D180" s="19"/>
      <c r="E180" s="13">
        <f t="shared" si="52"/>
        <v>60</v>
      </c>
      <c r="F180" s="13">
        <f t="shared" si="52"/>
        <v>60</v>
      </c>
      <c r="G180" s="13">
        <f t="shared" si="52"/>
        <v>60</v>
      </c>
    </row>
    <row r="181" spans="1:7" s="2" customFormat="1" ht="14.4" customHeight="1">
      <c r="A181" s="38" t="s">
        <v>29</v>
      </c>
      <c r="B181" s="11" t="s">
        <v>45</v>
      </c>
      <c r="C181" s="16"/>
      <c r="D181" s="19"/>
      <c r="E181" s="13">
        <f t="shared" si="52"/>
        <v>60</v>
      </c>
      <c r="F181" s="13">
        <f t="shared" si="52"/>
        <v>60</v>
      </c>
      <c r="G181" s="13">
        <f t="shared" si="52"/>
        <v>60</v>
      </c>
    </row>
    <row r="182" spans="1:7" s="1" customFormat="1" ht="11.4" customHeight="1">
      <c r="A182" s="38" t="s">
        <v>29</v>
      </c>
      <c r="B182" s="11" t="s">
        <v>46</v>
      </c>
      <c r="C182" s="17"/>
      <c r="D182" s="18"/>
      <c r="E182" s="13">
        <f t="shared" si="52"/>
        <v>60</v>
      </c>
      <c r="F182" s="13">
        <f t="shared" si="52"/>
        <v>60</v>
      </c>
      <c r="G182" s="13">
        <f t="shared" si="52"/>
        <v>60</v>
      </c>
    </row>
    <row r="183" spans="1:7" s="1" customFormat="1" ht="38.4" customHeight="1">
      <c r="A183" s="38" t="s">
        <v>181</v>
      </c>
      <c r="B183" s="11" t="s">
        <v>47</v>
      </c>
      <c r="C183" s="11"/>
      <c r="D183" s="12"/>
      <c r="E183" s="13">
        <f t="shared" si="52"/>
        <v>60</v>
      </c>
      <c r="F183" s="13">
        <f t="shared" si="52"/>
        <v>60</v>
      </c>
      <c r="G183" s="13">
        <f t="shared" si="52"/>
        <v>60</v>
      </c>
    </row>
    <row r="184" spans="1:7" s="1" customFormat="1" ht="15" customHeight="1">
      <c r="A184" s="38" t="s">
        <v>180</v>
      </c>
      <c r="B184" s="11" t="s">
        <v>47</v>
      </c>
      <c r="C184" s="11"/>
      <c r="D184" s="12"/>
      <c r="E184" s="13">
        <f t="shared" si="52"/>
        <v>60</v>
      </c>
      <c r="F184" s="13">
        <f t="shared" si="52"/>
        <v>60</v>
      </c>
      <c r="G184" s="13">
        <f t="shared" si="52"/>
        <v>60</v>
      </c>
    </row>
    <row r="185" spans="1:7" s="41" customFormat="1">
      <c r="A185" s="42" t="s">
        <v>180</v>
      </c>
      <c r="B185" s="16" t="s">
        <v>47</v>
      </c>
      <c r="C185" s="20">
        <v>800</v>
      </c>
      <c r="D185" s="96" t="s">
        <v>48</v>
      </c>
      <c r="E185" s="14">
        <v>60</v>
      </c>
      <c r="F185" s="14">
        <v>60</v>
      </c>
      <c r="G185" s="14">
        <v>60</v>
      </c>
    </row>
    <row r="186" spans="1:7" s="103" customFormat="1" ht="24">
      <c r="A186" s="66" t="s">
        <v>107</v>
      </c>
      <c r="B186" s="11" t="s">
        <v>199</v>
      </c>
      <c r="C186" s="102"/>
      <c r="D186" s="18" t="s">
        <v>16</v>
      </c>
      <c r="E186" s="13">
        <f t="shared" ref="E186:G192" si="53">SUM(E187)</f>
        <v>667.76</v>
      </c>
      <c r="F186" s="13">
        <f t="shared" si="53"/>
        <v>52.5</v>
      </c>
      <c r="G186" s="13">
        <f t="shared" si="53"/>
        <v>52.5</v>
      </c>
    </row>
    <row r="187" spans="1:7" s="1" customFormat="1" ht="13.2" customHeight="1">
      <c r="A187" s="24" t="s">
        <v>29</v>
      </c>
      <c r="B187" s="11" t="s">
        <v>45</v>
      </c>
      <c r="C187" s="104"/>
      <c r="D187" s="105"/>
      <c r="E187" s="13">
        <f t="shared" si="53"/>
        <v>667.76</v>
      </c>
      <c r="F187" s="13">
        <f t="shared" si="53"/>
        <v>52.5</v>
      </c>
      <c r="G187" s="13">
        <f t="shared" si="53"/>
        <v>52.5</v>
      </c>
    </row>
    <row r="188" spans="1:7" s="41" customFormat="1" ht="13.8" customHeight="1">
      <c r="A188" s="24" t="s">
        <v>29</v>
      </c>
      <c r="B188" s="104" t="s">
        <v>49</v>
      </c>
      <c r="C188" s="16"/>
      <c r="D188" s="19"/>
      <c r="E188" s="13">
        <f t="shared" si="53"/>
        <v>667.76</v>
      </c>
      <c r="F188" s="13">
        <f t="shared" si="53"/>
        <v>52.5</v>
      </c>
      <c r="G188" s="13">
        <f t="shared" si="53"/>
        <v>52.5</v>
      </c>
    </row>
    <row r="189" spans="1:7" s="41" customFormat="1" ht="24">
      <c r="A189" s="53" t="s">
        <v>178</v>
      </c>
      <c r="B189" s="104" t="s">
        <v>49</v>
      </c>
      <c r="C189" s="16">
        <v>200</v>
      </c>
      <c r="D189" s="19"/>
      <c r="E189" s="13">
        <f>E190+E192</f>
        <v>667.76</v>
      </c>
      <c r="F189" s="13">
        <f t="shared" ref="F189:G189" si="54">F190+F192</f>
        <v>52.5</v>
      </c>
      <c r="G189" s="13">
        <f t="shared" si="54"/>
        <v>52.5</v>
      </c>
    </row>
    <row r="190" spans="1:7" s="1" customFormat="1">
      <c r="A190" s="38" t="s">
        <v>177</v>
      </c>
      <c r="B190" s="104" t="s">
        <v>49</v>
      </c>
      <c r="C190" s="106"/>
      <c r="D190" s="49"/>
      <c r="E190" s="13">
        <f t="shared" si="53"/>
        <v>655.76</v>
      </c>
      <c r="F190" s="13">
        <f t="shared" si="53"/>
        <v>52.5</v>
      </c>
      <c r="G190" s="13">
        <f t="shared" si="53"/>
        <v>52.5</v>
      </c>
    </row>
    <row r="191" spans="1:7" s="41" customFormat="1">
      <c r="A191" s="39" t="s">
        <v>177</v>
      </c>
      <c r="B191" s="107" t="s">
        <v>49</v>
      </c>
      <c r="C191" s="16">
        <v>200</v>
      </c>
      <c r="D191" s="108"/>
      <c r="E191" s="25">
        <v>655.76</v>
      </c>
      <c r="F191" s="25">
        <v>52.5</v>
      </c>
      <c r="G191" s="25">
        <v>52.5</v>
      </c>
    </row>
    <row r="192" spans="1:7" s="41" customFormat="1">
      <c r="A192" s="58" t="s">
        <v>190</v>
      </c>
      <c r="B192" s="104" t="s">
        <v>49</v>
      </c>
      <c r="C192" s="52"/>
      <c r="D192" s="108"/>
      <c r="E192" s="13">
        <f t="shared" si="53"/>
        <v>12</v>
      </c>
      <c r="F192" s="13">
        <f t="shared" si="53"/>
        <v>0</v>
      </c>
      <c r="G192" s="13">
        <f t="shared" si="53"/>
        <v>0</v>
      </c>
    </row>
    <row r="193" spans="1:7" s="41" customFormat="1">
      <c r="A193" s="67" t="s">
        <v>190</v>
      </c>
      <c r="B193" s="107" t="s">
        <v>49</v>
      </c>
      <c r="C193" s="20">
        <v>800</v>
      </c>
      <c r="D193" s="19" t="s">
        <v>16</v>
      </c>
      <c r="E193" s="25">
        <v>12</v>
      </c>
      <c r="F193" s="25">
        <v>0</v>
      </c>
      <c r="G193" s="25">
        <v>0</v>
      </c>
    </row>
    <row r="194" spans="1:7" s="41" customFormat="1">
      <c r="A194" s="24"/>
      <c r="B194" s="11"/>
      <c r="C194" s="20"/>
      <c r="D194" s="18"/>
      <c r="E194" s="13">
        <f>SUM(E195+E207+E213)</f>
        <v>1753.06</v>
      </c>
      <c r="F194" s="13">
        <f t="shared" ref="F194:G194" si="55">SUM(F195+F207+F213)</f>
        <v>392.1</v>
      </c>
      <c r="G194" s="13">
        <f t="shared" si="55"/>
        <v>240.79999999999998</v>
      </c>
    </row>
    <row r="195" spans="1:7" s="1" customFormat="1" ht="15" customHeight="1">
      <c r="A195" s="54" t="s">
        <v>108</v>
      </c>
      <c r="B195" s="11"/>
      <c r="C195" s="11"/>
      <c r="D195" s="18" t="s">
        <v>113</v>
      </c>
      <c r="E195" s="13">
        <f t="shared" ref="E195:G205" si="56">SUM(E196)</f>
        <v>214.79999999999998</v>
      </c>
      <c r="F195" s="13">
        <f t="shared" si="56"/>
        <v>233.1</v>
      </c>
      <c r="G195" s="13">
        <f t="shared" si="56"/>
        <v>240.79999999999998</v>
      </c>
    </row>
    <row r="196" spans="1:7" s="1" customFormat="1" ht="25.8" customHeight="1">
      <c r="A196" s="29" t="s">
        <v>52</v>
      </c>
      <c r="B196" s="11" t="s">
        <v>187</v>
      </c>
      <c r="C196" s="11"/>
      <c r="D196" s="12"/>
      <c r="E196" s="13">
        <f t="shared" si="56"/>
        <v>214.79999999999998</v>
      </c>
      <c r="F196" s="13">
        <f t="shared" si="56"/>
        <v>233.1</v>
      </c>
      <c r="G196" s="13">
        <f t="shared" si="56"/>
        <v>240.79999999999998</v>
      </c>
    </row>
    <row r="197" spans="1:7" s="1" customFormat="1" ht="27" customHeight="1">
      <c r="A197" s="34" t="s">
        <v>43</v>
      </c>
      <c r="B197" s="11" t="s">
        <v>44</v>
      </c>
      <c r="C197" s="17"/>
      <c r="D197" s="18"/>
      <c r="E197" s="13">
        <f t="shared" si="56"/>
        <v>214.79999999999998</v>
      </c>
      <c r="F197" s="13">
        <f t="shared" si="56"/>
        <v>233.1</v>
      </c>
      <c r="G197" s="13">
        <f t="shared" si="56"/>
        <v>240.79999999999998</v>
      </c>
    </row>
    <row r="198" spans="1:7" s="1" customFormat="1">
      <c r="A198" s="24" t="s">
        <v>29</v>
      </c>
      <c r="B198" s="11" t="s">
        <v>45</v>
      </c>
      <c r="C198" s="17"/>
      <c r="D198" s="18"/>
      <c r="E198" s="13">
        <f t="shared" si="56"/>
        <v>214.79999999999998</v>
      </c>
      <c r="F198" s="13">
        <f t="shared" si="56"/>
        <v>233.1</v>
      </c>
      <c r="G198" s="13">
        <f t="shared" si="56"/>
        <v>240.79999999999998</v>
      </c>
    </row>
    <row r="199" spans="1:7" s="1" customFormat="1">
      <c r="A199" s="24" t="s">
        <v>29</v>
      </c>
      <c r="B199" s="11" t="s">
        <v>46</v>
      </c>
      <c r="C199" s="17">
        <v>100</v>
      </c>
      <c r="D199" s="18"/>
      <c r="E199" s="13">
        <f t="shared" si="56"/>
        <v>214.79999999999998</v>
      </c>
      <c r="F199" s="13">
        <f t="shared" si="56"/>
        <v>233.1</v>
      </c>
      <c r="G199" s="13">
        <f t="shared" si="56"/>
        <v>240.79999999999998</v>
      </c>
    </row>
    <row r="200" spans="1:7" s="1" customFormat="1" ht="48">
      <c r="A200" s="53" t="s">
        <v>228</v>
      </c>
      <c r="B200" s="11" t="s">
        <v>50</v>
      </c>
      <c r="C200" s="52"/>
      <c r="D200" s="49"/>
      <c r="E200" s="50">
        <f>E201+E203+E205</f>
        <v>214.79999999999998</v>
      </c>
      <c r="F200" s="50">
        <f t="shared" ref="F200:G200" si="57">F201+F203+F205</f>
        <v>233.1</v>
      </c>
      <c r="G200" s="50">
        <f t="shared" si="57"/>
        <v>240.79999999999998</v>
      </c>
    </row>
    <row r="201" spans="1:7" s="1" customFormat="1" ht="24.6" customHeight="1">
      <c r="A201" s="34" t="s">
        <v>175</v>
      </c>
      <c r="B201" s="11" t="s">
        <v>50</v>
      </c>
      <c r="C201" s="17"/>
      <c r="D201" s="18"/>
      <c r="E201" s="13">
        <f t="shared" si="56"/>
        <v>153.52000000000001</v>
      </c>
      <c r="F201" s="13">
        <f t="shared" si="56"/>
        <v>166.57</v>
      </c>
      <c r="G201" s="13">
        <f t="shared" si="56"/>
        <v>184.95</v>
      </c>
    </row>
    <row r="202" spans="1:7" s="1" customFormat="1" ht="24" customHeight="1">
      <c r="A202" s="51" t="s">
        <v>175</v>
      </c>
      <c r="B202" s="16" t="s">
        <v>50</v>
      </c>
      <c r="C202" s="16">
        <v>100</v>
      </c>
      <c r="D202" s="19" t="s">
        <v>51</v>
      </c>
      <c r="E202" s="26">
        <v>153.52000000000001</v>
      </c>
      <c r="F202" s="26">
        <v>166.57</v>
      </c>
      <c r="G202" s="26">
        <v>184.95</v>
      </c>
    </row>
    <row r="203" spans="1:7" s="1" customFormat="1" ht="49.8" customHeight="1">
      <c r="A203" s="29" t="s">
        <v>174</v>
      </c>
      <c r="B203" s="11" t="s">
        <v>50</v>
      </c>
      <c r="C203" s="11"/>
      <c r="D203" s="12"/>
      <c r="E203" s="13">
        <f t="shared" si="56"/>
        <v>46.36</v>
      </c>
      <c r="F203" s="13">
        <f t="shared" si="56"/>
        <v>50.61</v>
      </c>
      <c r="G203" s="13">
        <f t="shared" si="56"/>
        <v>55.85</v>
      </c>
    </row>
    <row r="204" spans="1:7" s="1" customFormat="1" ht="47.4" customHeight="1">
      <c r="A204" s="36" t="s">
        <v>174</v>
      </c>
      <c r="B204" s="16" t="s">
        <v>50</v>
      </c>
      <c r="C204" s="16">
        <v>100</v>
      </c>
      <c r="D204" s="19" t="s">
        <v>51</v>
      </c>
      <c r="E204" s="14">
        <v>46.36</v>
      </c>
      <c r="F204" s="14">
        <v>50.61</v>
      </c>
      <c r="G204" s="14">
        <v>55.85</v>
      </c>
    </row>
    <row r="205" spans="1:7" s="1" customFormat="1" ht="15" customHeight="1">
      <c r="A205" s="38" t="s">
        <v>177</v>
      </c>
      <c r="B205" s="11" t="s">
        <v>50</v>
      </c>
      <c r="C205" s="16"/>
      <c r="D205" s="19"/>
      <c r="E205" s="13">
        <f t="shared" si="56"/>
        <v>14.92</v>
      </c>
      <c r="F205" s="13">
        <f t="shared" si="56"/>
        <v>15.92</v>
      </c>
      <c r="G205" s="13">
        <f t="shared" si="56"/>
        <v>0</v>
      </c>
    </row>
    <row r="206" spans="1:7" s="1" customFormat="1" ht="15" customHeight="1">
      <c r="A206" s="39" t="s">
        <v>177</v>
      </c>
      <c r="B206" s="16" t="s">
        <v>50</v>
      </c>
      <c r="C206" s="16">
        <v>200</v>
      </c>
      <c r="D206" s="19" t="s">
        <v>51</v>
      </c>
      <c r="E206" s="14">
        <v>14.92</v>
      </c>
      <c r="F206" s="14">
        <v>15.92</v>
      </c>
      <c r="G206" s="14">
        <v>0</v>
      </c>
    </row>
    <row r="207" spans="1:7" s="1" customFormat="1" ht="23.4" customHeight="1">
      <c r="A207" s="38" t="s">
        <v>43</v>
      </c>
      <c r="B207" s="11" t="s">
        <v>44</v>
      </c>
      <c r="C207" s="11"/>
      <c r="D207" s="12" t="s">
        <v>14</v>
      </c>
      <c r="E207" s="13">
        <f t="shared" ref="E207:G210" si="58">SUM(E208)</f>
        <v>321.76</v>
      </c>
      <c r="F207" s="13">
        <f t="shared" si="58"/>
        <v>0</v>
      </c>
      <c r="G207" s="13">
        <f t="shared" si="58"/>
        <v>0</v>
      </c>
    </row>
    <row r="208" spans="1:7" s="1" customFormat="1" ht="15" customHeight="1">
      <c r="A208" s="38" t="s">
        <v>29</v>
      </c>
      <c r="B208" s="11" t="s">
        <v>45</v>
      </c>
      <c r="C208" s="11"/>
      <c r="D208" s="12"/>
      <c r="E208" s="13">
        <f t="shared" si="58"/>
        <v>321.76</v>
      </c>
      <c r="F208" s="13">
        <f t="shared" si="58"/>
        <v>0</v>
      </c>
      <c r="G208" s="13">
        <f t="shared" si="58"/>
        <v>0</v>
      </c>
    </row>
    <row r="209" spans="1:7" s="1" customFormat="1" ht="15" customHeight="1">
      <c r="A209" s="38" t="s">
        <v>29</v>
      </c>
      <c r="B209" s="11" t="s">
        <v>199</v>
      </c>
      <c r="C209" s="11"/>
      <c r="D209" s="12"/>
      <c r="E209" s="13">
        <f t="shared" si="58"/>
        <v>321.76</v>
      </c>
      <c r="F209" s="13">
        <f t="shared" si="58"/>
        <v>0</v>
      </c>
      <c r="G209" s="13">
        <f t="shared" si="58"/>
        <v>0</v>
      </c>
    </row>
    <row r="210" spans="1:7" s="1" customFormat="1" ht="34.799999999999997" customHeight="1">
      <c r="A210" s="38" t="s">
        <v>198</v>
      </c>
      <c r="B210" s="11" t="s">
        <v>197</v>
      </c>
      <c r="C210" s="11"/>
      <c r="D210" s="12"/>
      <c r="E210" s="13">
        <f t="shared" si="58"/>
        <v>321.76</v>
      </c>
      <c r="F210" s="13">
        <f t="shared" si="58"/>
        <v>0</v>
      </c>
      <c r="G210" s="13">
        <f t="shared" si="58"/>
        <v>0</v>
      </c>
    </row>
    <row r="211" spans="1:7" s="1" customFormat="1" ht="15" customHeight="1">
      <c r="A211" s="38" t="s">
        <v>177</v>
      </c>
      <c r="B211" s="11" t="s">
        <v>197</v>
      </c>
      <c r="C211" s="11"/>
      <c r="D211" s="12"/>
      <c r="E211" s="13">
        <f t="shared" ref="E211:G211" si="59">SUM(E212)</f>
        <v>321.76</v>
      </c>
      <c r="F211" s="13">
        <f t="shared" si="59"/>
        <v>0</v>
      </c>
      <c r="G211" s="13">
        <f t="shared" si="59"/>
        <v>0</v>
      </c>
    </row>
    <row r="212" spans="1:7" s="1" customFormat="1" ht="15" customHeight="1">
      <c r="A212" s="39" t="s">
        <v>177</v>
      </c>
      <c r="B212" s="16" t="s">
        <v>197</v>
      </c>
      <c r="C212" s="16">
        <v>200</v>
      </c>
      <c r="D212" s="19" t="s">
        <v>14</v>
      </c>
      <c r="E212" s="14">
        <v>321.76</v>
      </c>
      <c r="F212" s="14">
        <v>0</v>
      </c>
      <c r="G212" s="14">
        <v>0</v>
      </c>
    </row>
    <row r="213" spans="1:7" s="1" customFormat="1" ht="24">
      <c r="A213" s="29" t="s">
        <v>43</v>
      </c>
      <c r="B213" s="11" t="s">
        <v>44</v>
      </c>
      <c r="C213" s="11"/>
      <c r="D213" s="12" t="s">
        <v>12</v>
      </c>
      <c r="E213" s="13">
        <f t="shared" ref="E213:G219" si="60">SUM(E214)</f>
        <v>1216.5</v>
      </c>
      <c r="F213" s="13">
        <f t="shared" si="60"/>
        <v>159</v>
      </c>
      <c r="G213" s="13">
        <f t="shared" si="60"/>
        <v>0</v>
      </c>
    </row>
    <row r="214" spans="1:7" s="1" customFormat="1">
      <c r="A214" s="38" t="s">
        <v>29</v>
      </c>
      <c r="B214" s="11" t="s">
        <v>227</v>
      </c>
      <c r="C214" s="11"/>
      <c r="D214" s="12"/>
      <c r="E214" s="13">
        <f t="shared" si="60"/>
        <v>1216.5</v>
      </c>
      <c r="F214" s="13">
        <f t="shared" si="60"/>
        <v>159</v>
      </c>
      <c r="G214" s="13">
        <f t="shared" si="60"/>
        <v>0</v>
      </c>
    </row>
    <row r="215" spans="1:7" s="1" customFormat="1" ht="12" customHeight="1">
      <c r="A215" s="38" t="s">
        <v>29</v>
      </c>
      <c r="B215" s="11" t="s">
        <v>46</v>
      </c>
      <c r="C215" s="11"/>
      <c r="D215" s="12"/>
      <c r="E215" s="13">
        <f>E216+E218</f>
        <v>1216.5</v>
      </c>
      <c r="F215" s="13">
        <f t="shared" ref="F215:G215" si="61">F216+F218</f>
        <v>159</v>
      </c>
      <c r="G215" s="13">
        <f t="shared" si="61"/>
        <v>0</v>
      </c>
    </row>
    <row r="216" spans="1:7" s="1" customFormat="1" ht="23.4" customHeight="1">
      <c r="A216" s="38" t="s">
        <v>237</v>
      </c>
      <c r="B216" s="11" t="s">
        <v>238</v>
      </c>
      <c r="C216" s="11"/>
      <c r="D216" s="12"/>
      <c r="E216" s="13">
        <f t="shared" si="60"/>
        <v>400</v>
      </c>
      <c r="F216" s="13">
        <f t="shared" si="60"/>
        <v>0</v>
      </c>
      <c r="G216" s="13">
        <f t="shared" si="60"/>
        <v>0</v>
      </c>
    </row>
    <row r="217" spans="1:7" s="1" customFormat="1" ht="23.4" customHeight="1">
      <c r="A217" s="39" t="s">
        <v>237</v>
      </c>
      <c r="B217" s="16" t="s">
        <v>238</v>
      </c>
      <c r="C217" s="16">
        <v>200</v>
      </c>
      <c r="D217" s="19" t="s">
        <v>12</v>
      </c>
      <c r="E217" s="14">
        <v>400</v>
      </c>
      <c r="F217" s="14">
        <v>0</v>
      </c>
      <c r="G217" s="14">
        <v>0</v>
      </c>
    </row>
    <row r="218" spans="1:7" s="1" customFormat="1" ht="24.6" customHeight="1">
      <c r="A218" s="29" t="s">
        <v>54</v>
      </c>
      <c r="B218" s="11" t="s">
        <v>55</v>
      </c>
      <c r="C218" s="11"/>
      <c r="D218" s="12"/>
      <c r="E218" s="13">
        <f t="shared" si="60"/>
        <v>816.5</v>
      </c>
      <c r="F218" s="13">
        <f t="shared" si="60"/>
        <v>159</v>
      </c>
      <c r="G218" s="13">
        <f t="shared" si="60"/>
        <v>0</v>
      </c>
    </row>
    <row r="219" spans="1:7" s="1" customFormat="1">
      <c r="A219" s="38" t="s">
        <v>177</v>
      </c>
      <c r="B219" s="11" t="s">
        <v>55</v>
      </c>
      <c r="C219" s="17"/>
      <c r="D219" s="18"/>
      <c r="E219" s="13">
        <f t="shared" si="60"/>
        <v>816.5</v>
      </c>
      <c r="F219" s="13">
        <f t="shared" si="60"/>
        <v>159</v>
      </c>
      <c r="G219" s="13">
        <f t="shared" si="60"/>
        <v>0</v>
      </c>
    </row>
    <row r="220" spans="1:7" s="2" customFormat="1">
      <c r="A220" s="39" t="s">
        <v>177</v>
      </c>
      <c r="B220" s="16" t="s">
        <v>55</v>
      </c>
      <c r="C220" s="20">
        <v>200</v>
      </c>
      <c r="D220" s="96" t="s">
        <v>12</v>
      </c>
      <c r="E220" s="14">
        <v>816.5</v>
      </c>
      <c r="F220" s="14">
        <v>159</v>
      </c>
      <c r="G220" s="14">
        <v>0</v>
      </c>
    </row>
    <row r="221" spans="1:7" s="2" customFormat="1" ht="13.2" customHeight="1">
      <c r="A221" s="24" t="s">
        <v>109</v>
      </c>
      <c r="B221" s="11"/>
      <c r="C221" s="20"/>
      <c r="D221" s="12" t="s">
        <v>114</v>
      </c>
      <c r="E221" s="109">
        <f>E224+E230+E236</f>
        <v>3137.5800000000004</v>
      </c>
      <c r="F221" s="109">
        <f t="shared" ref="F221:G221" si="62">F224+F230+F236</f>
        <v>154.29999999999998</v>
      </c>
      <c r="G221" s="109">
        <f t="shared" si="62"/>
        <v>123.8</v>
      </c>
    </row>
    <row r="222" spans="1:7" s="1" customFormat="1">
      <c r="A222" s="10" t="s">
        <v>88</v>
      </c>
      <c r="B222" s="11"/>
      <c r="C222" s="11"/>
      <c r="D222" s="12" t="s">
        <v>24</v>
      </c>
      <c r="E222" s="13">
        <f t="shared" ref="E222:G228" si="63">SUM(E223)</f>
        <v>25</v>
      </c>
      <c r="F222" s="13">
        <f t="shared" si="63"/>
        <v>90</v>
      </c>
      <c r="G222" s="13">
        <f t="shared" si="63"/>
        <v>46.5</v>
      </c>
    </row>
    <row r="223" spans="1:7" s="1" customFormat="1">
      <c r="A223" s="10" t="s">
        <v>88</v>
      </c>
      <c r="B223" s="11" t="s">
        <v>187</v>
      </c>
      <c r="C223" s="11"/>
      <c r="D223" s="12" t="s">
        <v>24</v>
      </c>
      <c r="E223" s="13">
        <f t="shared" si="63"/>
        <v>25</v>
      </c>
      <c r="F223" s="13">
        <f t="shared" si="63"/>
        <v>90</v>
      </c>
      <c r="G223" s="13">
        <f t="shared" si="63"/>
        <v>46.5</v>
      </c>
    </row>
    <row r="224" spans="1:7" s="1" customFormat="1" ht="24" customHeight="1">
      <c r="A224" s="34" t="s">
        <v>43</v>
      </c>
      <c r="B224" s="11" t="s">
        <v>44</v>
      </c>
      <c r="C224" s="17"/>
      <c r="D224" s="18"/>
      <c r="E224" s="13">
        <f t="shared" si="63"/>
        <v>25</v>
      </c>
      <c r="F224" s="13">
        <f t="shared" si="63"/>
        <v>90</v>
      </c>
      <c r="G224" s="13">
        <f t="shared" si="63"/>
        <v>46.5</v>
      </c>
    </row>
    <row r="225" spans="1:7" s="1" customFormat="1">
      <c r="A225" s="24" t="s">
        <v>29</v>
      </c>
      <c r="B225" s="11" t="s">
        <v>45</v>
      </c>
      <c r="C225" s="17"/>
      <c r="D225" s="18"/>
      <c r="E225" s="13">
        <f t="shared" si="63"/>
        <v>25</v>
      </c>
      <c r="F225" s="13">
        <f t="shared" si="63"/>
        <v>90</v>
      </c>
      <c r="G225" s="13">
        <f t="shared" si="63"/>
        <v>46.5</v>
      </c>
    </row>
    <row r="226" spans="1:7" s="1" customFormat="1">
      <c r="A226" s="24" t="s">
        <v>29</v>
      </c>
      <c r="B226" s="11" t="s">
        <v>46</v>
      </c>
      <c r="C226" s="17"/>
      <c r="D226" s="18"/>
      <c r="E226" s="13">
        <f t="shared" si="63"/>
        <v>25</v>
      </c>
      <c r="F226" s="13">
        <f t="shared" si="63"/>
        <v>90</v>
      </c>
      <c r="G226" s="13">
        <f t="shared" si="63"/>
        <v>46.5</v>
      </c>
    </row>
    <row r="227" spans="1:7" s="1" customFormat="1" ht="37.799999999999997" customHeight="1">
      <c r="A227" s="34" t="s">
        <v>87</v>
      </c>
      <c r="B227" s="11" t="s">
        <v>56</v>
      </c>
      <c r="C227" s="17"/>
      <c r="D227" s="18"/>
      <c r="E227" s="13">
        <f t="shared" si="63"/>
        <v>25</v>
      </c>
      <c r="F227" s="13">
        <f t="shared" si="63"/>
        <v>90</v>
      </c>
      <c r="G227" s="13">
        <f t="shared" si="63"/>
        <v>46.5</v>
      </c>
    </row>
    <row r="228" spans="1:7" s="2" customFormat="1">
      <c r="A228" s="38" t="s">
        <v>177</v>
      </c>
      <c r="B228" s="11" t="s">
        <v>56</v>
      </c>
      <c r="C228" s="16"/>
      <c r="D228" s="19"/>
      <c r="E228" s="13">
        <f t="shared" si="63"/>
        <v>25</v>
      </c>
      <c r="F228" s="13">
        <f t="shared" si="63"/>
        <v>90</v>
      </c>
      <c r="G228" s="13">
        <f t="shared" si="63"/>
        <v>46.5</v>
      </c>
    </row>
    <row r="229" spans="1:7" s="1" customFormat="1">
      <c r="A229" s="39" t="s">
        <v>177</v>
      </c>
      <c r="B229" s="16" t="s">
        <v>56</v>
      </c>
      <c r="C229" s="16">
        <v>200</v>
      </c>
      <c r="D229" s="19" t="s">
        <v>24</v>
      </c>
      <c r="E229" s="14">
        <v>25</v>
      </c>
      <c r="F229" s="14">
        <v>90</v>
      </c>
      <c r="G229" s="14">
        <v>46.5</v>
      </c>
    </row>
    <row r="230" spans="1:7" s="2" customFormat="1">
      <c r="A230" s="24" t="s">
        <v>29</v>
      </c>
      <c r="B230" s="11" t="s">
        <v>44</v>
      </c>
      <c r="C230" s="16"/>
      <c r="D230" s="12" t="s">
        <v>53</v>
      </c>
      <c r="E230" s="13">
        <f t="shared" ref="E230:G233" si="64">SUM(E231)</f>
        <v>14.35</v>
      </c>
      <c r="F230" s="13">
        <f t="shared" si="64"/>
        <v>54.1</v>
      </c>
      <c r="G230" s="13">
        <f t="shared" si="64"/>
        <v>55.1</v>
      </c>
    </row>
    <row r="231" spans="1:7" s="2" customFormat="1">
      <c r="A231" s="24" t="s">
        <v>29</v>
      </c>
      <c r="B231" s="11" t="s">
        <v>45</v>
      </c>
      <c r="C231" s="16"/>
      <c r="D231" s="19"/>
      <c r="E231" s="13">
        <f t="shared" si="64"/>
        <v>14.35</v>
      </c>
      <c r="F231" s="13">
        <f t="shared" si="64"/>
        <v>54.1</v>
      </c>
      <c r="G231" s="13">
        <f t="shared" si="64"/>
        <v>55.1</v>
      </c>
    </row>
    <row r="232" spans="1:7" s="2" customFormat="1">
      <c r="A232" s="24" t="s">
        <v>29</v>
      </c>
      <c r="B232" s="11" t="s">
        <v>46</v>
      </c>
      <c r="C232" s="16"/>
      <c r="D232" s="19"/>
      <c r="E232" s="13">
        <f t="shared" si="64"/>
        <v>14.35</v>
      </c>
      <c r="F232" s="13">
        <f t="shared" si="64"/>
        <v>54.1</v>
      </c>
      <c r="G232" s="13">
        <f t="shared" si="64"/>
        <v>55.1</v>
      </c>
    </row>
    <row r="233" spans="1:7" s="1" customFormat="1" ht="12" customHeight="1">
      <c r="A233" s="10" t="s">
        <v>188</v>
      </c>
      <c r="B233" s="11" t="s">
        <v>189</v>
      </c>
      <c r="C233" s="11"/>
      <c r="D233" s="12"/>
      <c r="E233" s="13">
        <f t="shared" si="64"/>
        <v>14.35</v>
      </c>
      <c r="F233" s="13">
        <f t="shared" si="64"/>
        <v>54.1</v>
      </c>
      <c r="G233" s="13">
        <f t="shared" si="64"/>
        <v>55.1</v>
      </c>
    </row>
    <row r="234" spans="1:7" s="1" customFormat="1">
      <c r="A234" s="38" t="s">
        <v>177</v>
      </c>
      <c r="B234" s="11" t="s">
        <v>189</v>
      </c>
      <c r="C234" s="11"/>
      <c r="D234" s="12"/>
      <c r="E234" s="13">
        <f t="shared" ref="E234:G234" si="65">SUM(E235)</f>
        <v>14.35</v>
      </c>
      <c r="F234" s="13">
        <f t="shared" si="65"/>
        <v>54.1</v>
      </c>
      <c r="G234" s="13">
        <f t="shared" si="65"/>
        <v>55.1</v>
      </c>
    </row>
    <row r="235" spans="1:7" s="1" customFormat="1">
      <c r="A235" s="39" t="s">
        <v>177</v>
      </c>
      <c r="B235" s="16" t="s">
        <v>189</v>
      </c>
      <c r="C235" s="16">
        <v>200</v>
      </c>
      <c r="D235" s="19" t="s">
        <v>53</v>
      </c>
      <c r="E235" s="14">
        <v>14.35</v>
      </c>
      <c r="F235" s="14">
        <v>54.1</v>
      </c>
      <c r="G235" s="14">
        <v>55.1</v>
      </c>
    </row>
    <row r="236" spans="1:7" s="1" customFormat="1" ht="13.2" customHeight="1">
      <c r="A236" s="38" t="s">
        <v>193</v>
      </c>
      <c r="B236" s="11" t="s">
        <v>44</v>
      </c>
      <c r="C236" s="11"/>
      <c r="D236" s="12" t="s">
        <v>11</v>
      </c>
      <c r="E236" s="13">
        <f t="shared" ref="E236:G238" si="66">SUM(E237)</f>
        <v>3098.2300000000005</v>
      </c>
      <c r="F236" s="13">
        <f t="shared" si="66"/>
        <v>10.199999999999999</v>
      </c>
      <c r="G236" s="13">
        <f t="shared" si="66"/>
        <v>22.2</v>
      </c>
    </row>
    <row r="237" spans="1:7" s="1" customFormat="1">
      <c r="A237" s="24" t="s">
        <v>29</v>
      </c>
      <c r="B237" s="11" t="s">
        <v>45</v>
      </c>
      <c r="C237" s="11"/>
      <c r="D237" s="12"/>
      <c r="E237" s="13">
        <f t="shared" si="66"/>
        <v>3098.2300000000005</v>
      </c>
      <c r="F237" s="13">
        <f t="shared" si="66"/>
        <v>10.199999999999999</v>
      </c>
      <c r="G237" s="13">
        <f t="shared" si="66"/>
        <v>22.2</v>
      </c>
    </row>
    <row r="238" spans="1:7" s="1" customFormat="1">
      <c r="A238" s="24" t="s">
        <v>29</v>
      </c>
      <c r="B238" s="11" t="s">
        <v>46</v>
      </c>
      <c r="C238" s="11"/>
      <c r="D238" s="12"/>
      <c r="E238" s="13">
        <f t="shared" si="66"/>
        <v>3098.2300000000005</v>
      </c>
      <c r="F238" s="13">
        <f t="shared" si="66"/>
        <v>10.199999999999999</v>
      </c>
      <c r="G238" s="13">
        <f t="shared" si="66"/>
        <v>22.2</v>
      </c>
    </row>
    <row r="239" spans="1:7" s="2" customFormat="1" ht="13.8" customHeight="1">
      <c r="A239" s="36" t="s">
        <v>192</v>
      </c>
      <c r="B239" s="16" t="s">
        <v>57</v>
      </c>
      <c r="C239" s="16">
        <v>200</v>
      </c>
      <c r="D239" s="19" t="s">
        <v>11</v>
      </c>
      <c r="E239" s="14">
        <f>E240+E251</f>
        <v>3098.2300000000005</v>
      </c>
      <c r="F239" s="14">
        <f t="shared" ref="F239:G239" si="67">F240+F251</f>
        <v>10.199999999999999</v>
      </c>
      <c r="G239" s="14">
        <f t="shared" si="67"/>
        <v>22.2</v>
      </c>
    </row>
    <row r="240" spans="1:7" s="2" customFormat="1" ht="24">
      <c r="A240" s="58" t="s">
        <v>226</v>
      </c>
      <c r="B240" s="11" t="s">
        <v>57</v>
      </c>
      <c r="C240" s="16"/>
      <c r="D240" s="19"/>
      <c r="E240" s="13">
        <f>E241+E243+E245+E247+E249</f>
        <v>2755.76</v>
      </c>
      <c r="F240" s="13">
        <f t="shared" ref="F240:G240" si="68">F241+F243+F247+F249</f>
        <v>10.199999999999999</v>
      </c>
      <c r="G240" s="13">
        <f t="shared" si="68"/>
        <v>22.2</v>
      </c>
    </row>
    <row r="241" spans="1:7" s="2" customFormat="1">
      <c r="A241" s="38" t="s">
        <v>177</v>
      </c>
      <c r="B241" s="11" t="s">
        <v>57</v>
      </c>
      <c r="C241" s="16"/>
      <c r="D241" s="19"/>
      <c r="E241" s="13">
        <f t="shared" ref="E241:G249" si="69">SUM(E242)</f>
        <v>977.76</v>
      </c>
      <c r="F241" s="13">
        <f t="shared" si="69"/>
        <v>0</v>
      </c>
      <c r="G241" s="13">
        <f t="shared" si="69"/>
        <v>12</v>
      </c>
    </row>
    <row r="242" spans="1:7" s="2" customFormat="1">
      <c r="A242" s="39" t="s">
        <v>177</v>
      </c>
      <c r="B242" s="16" t="s">
        <v>57</v>
      </c>
      <c r="C242" s="16">
        <v>200</v>
      </c>
      <c r="D242" s="19" t="s">
        <v>11</v>
      </c>
      <c r="E242" s="14">
        <v>977.76</v>
      </c>
      <c r="F242" s="14">
        <v>0</v>
      </c>
      <c r="G242" s="14">
        <v>12</v>
      </c>
    </row>
    <row r="243" spans="1:7" s="1" customFormat="1">
      <c r="A243" s="10" t="s">
        <v>176</v>
      </c>
      <c r="B243" s="11" t="s">
        <v>57</v>
      </c>
      <c r="C243" s="11"/>
      <c r="D243" s="12"/>
      <c r="E243" s="13">
        <f t="shared" si="69"/>
        <v>1550</v>
      </c>
      <c r="F243" s="13">
        <f t="shared" si="69"/>
        <v>0</v>
      </c>
      <c r="G243" s="13">
        <f t="shared" si="69"/>
        <v>0</v>
      </c>
    </row>
    <row r="244" spans="1:7" s="2" customFormat="1">
      <c r="A244" s="23" t="s">
        <v>176</v>
      </c>
      <c r="B244" s="16" t="s">
        <v>57</v>
      </c>
      <c r="C244" s="16">
        <v>200</v>
      </c>
      <c r="D244" s="19" t="s">
        <v>11</v>
      </c>
      <c r="E244" s="14">
        <v>1550</v>
      </c>
      <c r="F244" s="14">
        <v>0</v>
      </c>
      <c r="G244" s="14">
        <v>0</v>
      </c>
    </row>
    <row r="245" spans="1:7" s="2" customFormat="1" ht="24">
      <c r="A245" s="110" t="s">
        <v>239</v>
      </c>
      <c r="B245" s="11" t="s">
        <v>240</v>
      </c>
      <c r="C245" s="16"/>
      <c r="D245" s="19"/>
      <c r="E245" s="111">
        <f t="shared" ref="E245:G245" si="70">SUM(E246)</f>
        <v>138</v>
      </c>
      <c r="F245" s="111">
        <f t="shared" si="70"/>
        <v>0</v>
      </c>
      <c r="G245" s="111">
        <f t="shared" si="70"/>
        <v>0</v>
      </c>
    </row>
    <row r="246" spans="1:7" s="2" customFormat="1">
      <c r="A246" s="112" t="s">
        <v>239</v>
      </c>
      <c r="B246" s="16" t="s">
        <v>240</v>
      </c>
      <c r="C246" s="16">
        <v>200</v>
      </c>
      <c r="D246" s="19" t="s">
        <v>11</v>
      </c>
      <c r="E246" s="113">
        <v>138</v>
      </c>
      <c r="F246" s="113">
        <v>0</v>
      </c>
      <c r="G246" s="113">
        <v>0</v>
      </c>
    </row>
    <row r="247" spans="1:7" s="1" customFormat="1">
      <c r="A247" s="10" t="s">
        <v>191</v>
      </c>
      <c r="B247" s="11" t="s">
        <v>57</v>
      </c>
      <c r="C247" s="11"/>
      <c r="D247" s="12"/>
      <c r="E247" s="13">
        <f t="shared" si="69"/>
        <v>0</v>
      </c>
      <c r="F247" s="13">
        <f t="shared" si="69"/>
        <v>4</v>
      </c>
      <c r="G247" s="13">
        <f t="shared" si="69"/>
        <v>4</v>
      </c>
    </row>
    <row r="248" spans="1:7" s="2" customFormat="1">
      <c r="A248" s="23" t="s">
        <v>191</v>
      </c>
      <c r="B248" s="16" t="s">
        <v>57</v>
      </c>
      <c r="C248" s="16">
        <v>800</v>
      </c>
      <c r="D248" s="19" t="s">
        <v>11</v>
      </c>
      <c r="E248" s="14">
        <v>0</v>
      </c>
      <c r="F248" s="14">
        <v>4</v>
      </c>
      <c r="G248" s="14">
        <v>4</v>
      </c>
    </row>
    <row r="249" spans="1:7" s="1" customFormat="1">
      <c r="A249" s="10" t="s">
        <v>190</v>
      </c>
      <c r="B249" s="11" t="s">
        <v>57</v>
      </c>
      <c r="C249" s="11"/>
      <c r="D249" s="12"/>
      <c r="E249" s="13">
        <f t="shared" si="69"/>
        <v>90</v>
      </c>
      <c r="F249" s="13">
        <f t="shared" si="69"/>
        <v>6.2</v>
      </c>
      <c r="G249" s="13">
        <f t="shared" ref="G249" si="71">SUM(G250)</f>
        <v>6.2</v>
      </c>
    </row>
    <row r="250" spans="1:7" s="2" customFormat="1">
      <c r="A250" s="23" t="s">
        <v>190</v>
      </c>
      <c r="B250" s="16" t="s">
        <v>57</v>
      </c>
      <c r="C250" s="16">
        <v>800</v>
      </c>
      <c r="D250" s="19" t="s">
        <v>11</v>
      </c>
      <c r="E250" s="21">
        <v>90</v>
      </c>
      <c r="F250" s="21">
        <v>6.2</v>
      </c>
      <c r="G250" s="21">
        <v>6.2</v>
      </c>
    </row>
    <row r="251" spans="1:7" s="1" customFormat="1" ht="24.6" customHeight="1">
      <c r="A251" s="29" t="s">
        <v>185</v>
      </c>
      <c r="B251" s="11" t="s">
        <v>186</v>
      </c>
      <c r="C251" s="11"/>
      <c r="D251" s="12"/>
      <c r="E251" s="13">
        <f t="shared" ref="E251:G252" si="72">SUM(E252)</f>
        <v>342.47</v>
      </c>
      <c r="F251" s="13">
        <f t="shared" si="72"/>
        <v>0</v>
      </c>
      <c r="G251" s="13">
        <f t="shared" si="72"/>
        <v>0</v>
      </c>
    </row>
    <row r="252" spans="1:7" s="1" customFormat="1">
      <c r="A252" s="10" t="s">
        <v>176</v>
      </c>
      <c r="B252" s="11" t="s">
        <v>186</v>
      </c>
      <c r="C252" s="11"/>
      <c r="D252" s="12"/>
      <c r="E252" s="13">
        <f t="shared" si="72"/>
        <v>342.47</v>
      </c>
      <c r="F252" s="13">
        <f t="shared" si="72"/>
        <v>0</v>
      </c>
      <c r="G252" s="13">
        <f t="shared" si="72"/>
        <v>0</v>
      </c>
    </row>
    <row r="253" spans="1:7" s="2" customFormat="1">
      <c r="A253" s="23" t="s">
        <v>176</v>
      </c>
      <c r="B253" s="16" t="s">
        <v>186</v>
      </c>
      <c r="C253" s="16">
        <v>200</v>
      </c>
      <c r="D253" s="19" t="s">
        <v>11</v>
      </c>
      <c r="E253" s="21">
        <v>342.47</v>
      </c>
      <c r="F253" s="21">
        <v>0</v>
      </c>
      <c r="G253" s="21">
        <v>0</v>
      </c>
    </row>
    <row r="254" spans="1:7" s="2" customFormat="1">
      <c r="A254" s="24" t="s">
        <v>110</v>
      </c>
      <c r="B254" s="16"/>
      <c r="C254" s="16"/>
      <c r="D254" s="19"/>
      <c r="E254" s="22">
        <f>E255+E262</f>
        <v>4492.7</v>
      </c>
      <c r="F254" s="22">
        <f t="shared" ref="F254:G254" si="73">F255+F262</f>
        <v>1848.5</v>
      </c>
      <c r="G254" s="22">
        <f t="shared" si="73"/>
        <v>1649.4</v>
      </c>
    </row>
    <row r="255" spans="1:7" s="2" customFormat="1">
      <c r="A255" s="10" t="s">
        <v>59</v>
      </c>
      <c r="B255" s="11"/>
      <c r="C255" s="20"/>
      <c r="D255" s="18">
        <v>1000</v>
      </c>
      <c r="E255" s="13">
        <f t="shared" ref="E255:G259" si="74">SUM(E256)</f>
        <v>1492.7</v>
      </c>
      <c r="F255" s="13">
        <f t="shared" si="74"/>
        <v>948.5</v>
      </c>
      <c r="G255" s="13">
        <f t="shared" si="74"/>
        <v>949.4</v>
      </c>
    </row>
    <row r="256" spans="1:7" s="1" customFormat="1">
      <c r="A256" s="10" t="s">
        <v>59</v>
      </c>
      <c r="B256" s="11" t="s">
        <v>187</v>
      </c>
      <c r="C256" s="11"/>
      <c r="D256" s="12">
        <v>1001</v>
      </c>
      <c r="E256" s="13">
        <f t="shared" si="74"/>
        <v>1492.7</v>
      </c>
      <c r="F256" s="13">
        <f t="shared" si="74"/>
        <v>948.5</v>
      </c>
      <c r="G256" s="13">
        <f t="shared" si="74"/>
        <v>949.4</v>
      </c>
    </row>
    <row r="257" spans="1:7" s="1" customFormat="1" ht="24">
      <c r="A257" s="48" t="s">
        <v>43</v>
      </c>
      <c r="B257" s="11" t="s">
        <v>44</v>
      </c>
      <c r="C257" s="11"/>
      <c r="D257" s="12"/>
      <c r="E257" s="13">
        <f t="shared" si="74"/>
        <v>1492.7</v>
      </c>
      <c r="F257" s="13">
        <f t="shared" si="74"/>
        <v>948.5</v>
      </c>
      <c r="G257" s="13">
        <f t="shared" si="74"/>
        <v>949.4</v>
      </c>
    </row>
    <row r="258" spans="1:7" s="1" customFormat="1">
      <c r="A258" s="10" t="s">
        <v>29</v>
      </c>
      <c r="B258" s="11" t="s">
        <v>45</v>
      </c>
      <c r="C258" s="11"/>
      <c r="D258" s="12"/>
      <c r="E258" s="13">
        <f t="shared" si="74"/>
        <v>1492.7</v>
      </c>
      <c r="F258" s="13">
        <f t="shared" si="74"/>
        <v>948.5</v>
      </c>
      <c r="G258" s="13">
        <f t="shared" si="74"/>
        <v>949.4</v>
      </c>
    </row>
    <row r="259" spans="1:7" s="1" customFormat="1">
      <c r="A259" s="10" t="s">
        <v>29</v>
      </c>
      <c r="B259" s="11" t="s">
        <v>46</v>
      </c>
      <c r="C259" s="11"/>
      <c r="D259" s="12"/>
      <c r="E259" s="13">
        <f t="shared" si="74"/>
        <v>1492.7</v>
      </c>
      <c r="F259" s="13">
        <f t="shared" si="74"/>
        <v>948.5</v>
      </c>
      <c r="G259" s="13">
        <f t="shared" si="74"/>
        <v>949.4</v>
      </c>
    </row>
    <row r="260" spans="1:7" s="1" customFormat="1" ht="24.6" customHeight="1">
      <c r="A260" s="10" t="s">
        <v>194</v>
      </c>
      <c r="B260" s="11" t="s">
        <v>58</v>
      </c>
      <c r="C260" s="11"/>
      <c r="D260" s="12"/>
      <c r="E260" s="13">
        <f t="shared" ref="E260:G260" si="75">SUM(E261)</f>
        <v>1492.7</v>
      </c>
      <c r="F260" s="13">
        <f t="shared" si="75"/>
        <v>948.5</v>
      </c>
      <c r="G260" s="13">
        <f t="shared" si="75"/>
        <v>949.4</v>
      </c>
    </row>
    <row r="261" spans="1:7" s="2" customFormat="1">
      <c r="A261" s="23" t="s">
        <v>194</v>
      </c>
      <c r="B261" s="16" t="s">
        <v>58</v>
      </c>
      <c r="C261" s="16">
        <v>300</v>
      </c>
      <c r="D261" s="19" t="s">
        <v>195</v>
      </c>
      <c r="E261" s="14">
        <v>1492.7</v>
      </c>
      <c r="F261" s="21">
        <v>948.5</v>
      </c>
      <c r="G261" s="21">
        <v>949.4</v>
      </c>
    </row>
    <row r="262" spans="1:7" s="2" customFormat="1">
      <c r="A262" s="10" t="s">
        <v>112</v>
      </c>
      <c r="B262" s="11"/>
      <c r="C262" s="16"/>
      <c r="D262" s="12">
        <v>1100</v>
      </c>
      <c r="E262" s="13">
        <f t="shared" ref="E262:G264" si="76">SUM(E264)</f>
        <v>3000</v>
      </c>
      <c r="F262" s="13">
        <f t="shared" si="76"/>
        <v>900</v>
      </c>
      <c r="G262" s="13">
        <f t="shared" si="76"/>
        <v>700</v>
      </c>
    </row>
    <row r="263" spans="1:7" s="1" customFormat="1">
      <c r="A263" s="10" t="s">
        <v>61</v>
      </c>
      <c r="B263" s="11"/>
      <c r="C263" s="11"/>
      <c r="D263" s="12">
        <v>1101</v>
      </c>
      <c r="E263" s="13">
        <f t="shared" si="76"/>
        <v>3000</v>
      </c>
      <c r="F263" s="13">
        <f t="shared" si="76"/>
        <v>900</v>
      </c>
      <c r="G263" s="13">
        <f t="shared" si="76"/>
        <v>700</v>
      </c>
    </row>
    <row r="264" spans="1:7" s="1" customFormat="1">
      <c r="A264" s="10" t="s">
        <v>61</v>
      </c>
      <c r="B264" s="11" t="s">
        <v>187</v>
      </c>
      <c r="C264" s="11"/>
      <c r="D264" s="12">
        <v>1101</v>
      </c>
      <c r="E264" s="13">
        <f t="shared" si="76"/>
        <v>3000</v>
      </c>
      <c r="F264" s="13">
        <f t="shared" si="76"/>
        <v>900</v>
      </c>
      <c r="G264" s="13">
        <f t="shared" si="76"/>
        <v>700</v>
      </c>
    </row>
    <row r="265" spans="1:7" s="86" customFormat="1" ht="23.4" customHeight="1">
      <c r="A265" s="48" t="s">
        <v>43</v>
      </c>
      <c r="B265" s="11" t="s">
        <v>44</v>
      </c>
      <c r="C265" s="84"/>
      <c r="D265" s="85"/>
      <c r="E265" s="37">
        <f t="shared" ref="E265:G266" si="77">SUM(E266)</f>
        <v>3000</v>
      </c>
      <c r="F265" s="37">
        <f t="shared" si="77"/>
        <v>900</v>
      </c>
      <c r="G265" s="37">
        <f t="shared" si="77"/>
        <v>700</v>
      </c>
    </row>
    <row r="266" spans="1:7" s="86" customFormat="1" ht="13.2" customHeight="1">
      <c r="A266" s="48" t="s">
        <v>29</v>
      </c>
      <c r="B266" s="84" t="s">
        <v>45</v>
      </c>
      <c r="C266" s="84"/>
      <c r="D266" s="85"/>
      <c r="E266" s="40">
        <f t="shared" si="77"/>
        <v>3000</v>
      </c>
      <c r="F266" s="40">
        <f t="shared" si="77"/>
        <v>900</v>
      </c>
      <c r="G266" s="40">
        <f t="shared" si="77"/>
        <v>700</v>
      </c>
    </row>
    <row r="267" spans="1:7" s="1" customFormat="1" ht="13.8" customHeight="1">
      <c r="A267" s="48" t="s">
        <v>29</v>
      </c>
      <c r="B267" s="11" t="s">
        <v>46</v>
      </c>
      <c r="C267" s="11"/>
      <c r="D267" s="12"/>
      <c r="E267" s="13">
        <f>E268+E271</f>
        <v>3000</v>
      </c>
      <c r="F267" s="13">
        <f t="shared" ref="F267:G267" si="78">F268+F271</f>
        <v>900</v>
      </c>
      <c r="G267" s="13">
        <f t="shared" si="78"/>
        <v>700</v>
      </c>
    </row>
    <row r="268" spans="1:7" s="1" customFormat="1" ht="34.799999999999997" customHeight="1">
      <c r="A268" s="29" t="s">
        <v>196</v>
      </c>
      <c r="B268" s="11" t="s">
        <v>60</v>
      </c>
      <c r="C268" s="114"/>
      <c r="D268" s="115"/>
      <c r="E268" s="13">
        <f t="shared" ref="E268:G269" si="79">SUM(E269)</f>
        <v>1000</v>
      </c>
      <c r="F268" s="13">
        <f t="shared" si="79"/>
        <v>900</v>
      </c>
      <c r="G268" s="13">
        <f t="shared" si="79"/>
        <v>700</v>
      </c>
    </row>
    <row r="269" spans="1:7" s="1" customFormat="1" ht="61.2" customHeight="1">
      <c r="A269" s="29" t="s">
        <v>144</v>
      </c>
      <c r="B269" s="11" t="s">
        <v>60</v>
      </c>
      <c r="C269" s="11"/>
      <c r="D269" s="12"/>
      <c r="E269" s="13">
        <f t="shared" si="79"/>
        <v>1000</v>
      </c>
      <c r="F269" s="13">
        <f t="shared" si="79"/>
        <v>900</v>
      </c>
      <c r="G269" s="13">
        <f t="shared" si="79"/>
        <v>700</v>
      </c>
    </row>
    <row r="270" spans="1:7" s="2" customFormat="1" ht="57">
      <c r="A270" s="36" t="s">
        <v>144</v>
      </c>
      <c r="B270" s="16" t="s">
        <v>60</v>
      </c>
      <c r="C270" s="16">
        <v>600</v>
      </c>
      <c r="D270" s="19" t="s">
        <v>183</v>
      </c>
      <c r="E270" s="14">
        <v>1000</v>
      </c>
      <c r="F270" s="14">
        <v>900</v>
      </c>
      <c r="G270" s="21">
        <v>700</v>
      </c>
    </row>
    <row r="271" spans="1:7" s="1" customFormat="1" ht="15" customHeight="1">
      <c r="A271" s="38" t="s">
        <v>184</v>
      </c>
      <c r="B271" s="11" t="s">
        <v>182</v>
      </c>
      <c r="C271" s="11"/>
      <c r="D271" s="12"/>
      <c r="E271" s="13">
        <f t="shared" ref="E271:G272" si="80">SUM(E272)</f>
        <v>2000</v>
      </c>
      <c r="F271" s="13">
        <f t="shared" si="80"/>
        <v>0</v>
      </c>
      <c r="G271" s="13">
        <f t="shared" si="80"/>
        <v>0</v>
      </c>
    </row>
    <row r="272" spans="1:7" s="1" customFormat="1" ht="60" customHeight="1">
      <c r="A272" s="38" t="s">
        <v>144</v>
      </c>
      <c r="B272" s="11" t="s">
        <v>182</v>
      </c>
      <c r="C272" s="11"/>
      <c r="D272" s="12"/>
      <c r="E272" s="13">
        <f t="shared" si="80"/>
        <v>2000</v>
      </c>
      <c r="F272" s="13">
        <f t="shared" si="80"/>
        <v>0</v>
      </c>
      <c r="G272" s="13">
        <f t="shared" si="80"/>
        <v>0</v>
      </c>
    </row>
    <row r="273" spans="1:8" s="41" customFormat="1" ht="55.8" customHeight="1">
      <c r="A273" s="39" t="s">
        <v>144</v>
      </c>
      <c r="B273" s="16" t="s">
        <v>182</v>
      </c>
      <c r="C273" s="16">
        <v>600</v>
      </c>
      <c r="D273" s="19" t="s">
        <v>183</v>
      </c>
      <c r="E273" s="14">
        <v>2000</v>
      </c>
      <c r="F273" s="14">
        <v>0</v>
      </c>
      <c r="G273" s="14">
        <v>0</v>
      </c>
    </row>
    <row r="274" spans="1:8" s="2" customFormat="1">
      <c r="A274" s="23" t="s">
        <v>85</v>
      </c>
      <c r="B274" s="16"/>
      <c r="C274" s="16"/>
      <c r="D274" s="19"/>
      <c r="E274" s="27">
        <v>0</v>
      </c>
      <c r="F274" s="27">
        <v>467.8</v>
      </c>
      <c r="G274" s="27">
        <v>935.5</v>
      </c>
    </row>
    <row r="275" spans="1:8" s="1" customFormat="1">
      <c r="A275" s="10" t="s">
        <v>62</v>
      </c>
      <c r="B275" s="11"/>
      <c r="C275" s="11"/>
      <c r="D275" s="12"/>
      <c r="E275" s="13">
        <f>SUM(E14+E20+E25+E31+E40+E46+E57+E63+E69+E86+E97+E103+E109+E115+E121+E127+E194+E221+E254+E274)</f>
        <v>50047.849999999991</v>
      </c>
      <c r="F275" s="13">
        <f t="shared" ref="F275:G275" si="81">SUM(F14+F20+F25+F31+F40+F46+F57+F63+F69+F86+F97+F103+F109+F115+F121+F127+F194+F221+F254+F274)</f>
        <v>18910.940000000002</v>
      </c>
      <c r="G275" s="13">
        <f t="shared" si="81"/>
        <v>17190.019999999997</v>
      </c>
    </row>
    <row r="276" spans="1:8" s="2" customFormat="1">
      <c r="D276" s="116"/>
      <c r="E276" s="117"/>
      <c r="F276" s="118"/>
      <c r="G276" s="118"/>
    </row>
    <row r="277" spans="1:8" s="2" customFormat="1">
      <c r="D277" s="116"/>
      <c r="E277" s="117"/>
      <c r="F277" s="117"/>
      <c r="G277" s="117"/>
      <c r="H277" s="118"/>
    </row>
  </sheetData>
  <autoFilter ref="D1:D275"/>
  <mergeCells count="6">
    <mergeCell ref="A7:G7"/>
    <mergeCell ref="A8:G8"/>
    <mergeCell ref="E1:G1"/>
    <mergeCell ref="E2:G2"/>
    <mergeCell ref="D4:G4"/>
    <mergeCell ref="E5:G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апрель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2025-01-23T13:16:43Z</cp:lastPrinted>
  <dcterms:created xsi:type="dcterms:W3CDTF">1996-10-08T23:32:33Z</dcterms:created>
  <dcterms:modified xsi:type="dcterms:W3CDTF">2025-07-18T12:13:47Z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